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C:\Users\jmchavarria\Downloads\"/>
    </mc:Choice>
  </mc:AlternateContent>
  <xr:revisionPtr revIDLastSave="0" documentId="8_{28CF3719-8F1E-4A59-8214-7172A5656A8C}" xr6:coauthVersionLast="44" xr6:coauthVersionMax="44" xr10:uidLastSave="{00000000-0000-0000-0000-000000000000}"/>
  <bookViews>
    <workbookView xWindow="-120" yWindow="-120" windowWidth="29040" windowHeight="15720" tabRatio="866" firstSheet="2" activeTab="2" xr2:uid="{00000000-000D-0000-FFFF-FFFF00000000}"/>
  </bookViews>
  <sheets>
    <sheet name="Hoja1" sheetId="8" state="hidden" r:id="rId1"/>
    <sheet name="Listas" sheetId="7" state="hidden" r:id="rId2"/>
    <sheet name="Introduccion" sheetId="38" r:id="rId3"/>
    <sheet name="Tabla de Contenidos" sheetId="34" r:id="rId4"/>
    <sheet name="1.1 Def Cond Adminis" sheetId="29" r:id="rId5"/>
    <sheet name="2. Def y Prior Criterios Eva" sheetId="23" r:id="rId6"/>
    <sheet name="2.2 Peso Categoría" sheetId="22" r:id="rId7"/>
    <sheet name="3.1 Eval Admisib" sheetId="59" r:id="rId8"/>
    <sheet name="3.2 Eval CPE" sheetId="66" r:id="rId9"/>
    <sheet name="3.3. Resultados eval" sheetId="58" r:id="rId10"/>
    <sheet name="Propuesta condiciones adm" sheetId="69" r:id="rId11"/>
    <sheet name="Generales a oferentes" sheetId="61" r:id="rId12"/>
    <sheet name="Equipo Cómputo" sheetId="5" r:id="rId13"/>
    <sheet name="Refrigeración doméstica" sheetId="70" r:id="rId14"/>
    <sheet name="Aires acondicionados" sheetId="62" r:id="rId15"/>
    <sheet name="Productos de concreto" sheetId="71" r:id="rId16"/>
    <sheet name="Madera" sheetId="10" r:id="rId17"/>
    <sheet name="Papel y cartón" sheetId="11" r:id="rId18"/>
    <sheet name="Impresoras y mulitusos" sheetId="64" r:id="rId19"/>
    <sheet name="Suministro oficina" sheetId="13" r:id="rId20"/>
    <sheet name="Servicios limpieza" sheetId="12" r:id="rId21"/>
    <sheet name="Vehículos" sheetId="14" r:id="rId22"/>
    <sheet name="Servicios de alimentación" sheetId="39" r:id="rId23"/>
    <sheet name="Vestuario" sheetId="41" r:id="rId24"/>
    <sheet name="Pinturas y anticorrosivos" sheetId="73" r:id="rId25"/>
    <sheet name=" Publicidad" sheetId="43" r:id="rId26"/>
    <sheet name=" Servicio de vigilancia" sheetId="44" r:id="rId27"/>
    <sheet name="Servicio de proc alm dat" sheetId="45" r:id="rId28"/>
    <sheet name="DECRETOS Y DIRECTRICES " sheetId="47" r:id="rId29"/>
    <sheet name="Ref. Ambiental" sheetId="46" r:id="rId30"/>
    <sheet name="Ref. Innovación" sheetId="65" r:id="rId31"/>
  </sheets>
  <definedNames>
    <definedName name="_xlnm._FilterDatabase" localSheetId="25" hidden="1">' Publicidad'!$B$6:$F$12</definedName>
    <definedName name="_xlnm._FilterDatabase" localSheetId="26" hidden="1">' Servicio de vigilancia'!$B$6:$F$6</definedName>
    <definedName name="_xlnm._FilterDatabase" localSheetId="14" hidden="1">'Aires acondicionados'!$B$6:$F$11</definedName>
    <definedName name="_xlnm._FilterDatabase" localSheetId="12" hidden="1">'Equipo Cómputo'!$B$6:$F$12</definedName>
    <definedName name="_xlnm._FilterDatabase" localSheetId="11" hidden="1">'Generales a oferentes'!$B$7:$F$19</definedName>
    <definedName name="_xlnm._FilterDatabase" localSheetId="18" hidden="1">'Impresoras y mulitusos'!$B$6:$F$6</definedName>
    <definedName name="_xlnm._FilterDatabase" localSheetId="16" hidden="1">Madera!$B$6:$F$6</definedName>
    <definedName name="_xlnm._FilterDatabase" localSheetId="17" hidden="1">'Papel y cartón'!$B$6:$F$6</definedName>
    <definedName name="_xlnm._FilterDatabase" localSheetId="24" hidden="1">'Pinturas y anticorrosivos'!$B$6:$F$13</definedName>
    <definedName name="_xlnm._FilterDatabase" localSheetId="15" hidden="1">'Productos de concreto'!$B$6:$F$9</definedName>
    <definedName name="_xlnm._FilterDatabase" localSheetId="10" hidden="1">'Propuesta condiciones adm'!$B$7:$E$7</definedName>
    <definedName name="_xlnm._FilterDatabase" localSheetId="13" hidden="1">'Refrigeración doméstica'!$B$6:$F$11</definedName>
    <definedName name="_xlnm._FilterDatabase" localSheetId="27" hidden="1">'Servicio de proc alm dat'!$B$6:$F$6</definedName>
    <definedName name="_xlnm._FilterDatabase" localSheetId="22" hidden="1">'Servicios de alimentación'!$B$6:$F$6</definedName>
    <definedName name="_xlnm._FilterDatabase" localSheetId="20" hidden="1">'Servicios limpieza'!$B$6:$F$28</definedName>
    <definedName name="_xlnm._FilterDatabase" localSheetId="19" hidden="1">'Suministro oficina'!$B$6:$F$6</definedName>
    <definedName name="_xlnm._FilterDatabase" localSheetId="21" hidden="1">Vehículos!$B$6:$F$6</definedName>
    <definedName name="_xlnm._FilterDatabase" localSheetId="23" hidden="1">Vestuario!$B$6:$F$6</definedName>
    <definedName name="_Hlk87891639" localSheetId="25">' Publicidad'!#REF!</definedName>
    <definedName name="_Hlk87891750" localSheetId="25">' Publicidad'!#REF!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C53" i="66" l="1"/>
  <c r="C54" i="66"/>
  <c r="C55" i="66"/>
  <c r="C56" i="66"/>
  <c r="C57" i="66"/>
  <c r="C58" i="66"/>
  <c r="C59" i="66"/>
  <c r="C60" i="66"/>
  <c r="C61" i="66"/>
  <c r="C52" i="66"/>
  <c r="C39" i="66"/>
  <c r="C40" i="66"/>
  <c r="C41" i="66"/>
  <c r="C42" i="66"/>
  <c r="C43" i="66"/>
  <c r="C44" i="66"/>
  <c r="C45" i="66"/>
  <c r="C46" i="66"/>
  <c r="C47" i="66"/>
  <c r="C38" i="66"/>
  <c r="C25" i="66"/>
  <c r="C26" i="66"/>
  <c r="C27" i="66"/>
  <c r="C28" i="66"/>
  <c r="C29" i="66"/>
  <c r="C30" i="66"/>
  <c r="C31" i="66"/>
  <c r="C32" i="66"/>
  <c r="C33" i="66"/>
  <c r="C10" i="66"/>
  <c r="C66" i="66"/>
  <c r="C67" i="66"/>
  <c r="C68" i="66"/>
  <c r="C69" i="66"/>
  <c r="C70" i="66"/>
  <c r="C71" i="66"/>
  <c r="C72" i="66"/>
  <c r="C73" i="66"/>
  <c r="C74" i="66"/>
  <c r="C75" i="66"/>
  <c r="C24" i="66"/>
  <c r="C14" i="66"/>
  <c r="S10" i="59"/>
  <c r="C11" i="66" s="1"/>
  <c r="S11" i="59"/>
  <c r="S12" i="59"/>
  <c r="C13" i="66" s="1"/>
  <c r="S13" i="59"/>
  <c r="S14" i="59"/>
  <c r="S15" i="59"/>
  <c r="S16" i="59"/>
  <c r="S17" i="59"/>
  <c r="S18" i="59"/>
  <c r="S9" i="59"/>
  <c r="R8" i="59"/>
  <c r="K33" i="23" a="1"/>
  <c r="K33" i="23" s="1"/>
  <c r="E11" i="58"/>
  <c r="L23" i="66"/>
  <c r="E12" i="66" a="1"/>
  <c r="E12" i="66" s="1"/>
  <c r="E13" i="66" a="1"/>
  <c r="E13" i="66" s="1"/>
  <c r="E14" i="66" a="1"/>
  <c r="E14" i="66" s="1"/>
  <c r="E15" i="66" a="1"/>
  <c r="E15" i="66" s="1"/>
  <c r="E16" i="66" a="1"/>
  <c r="E16" i="66" s="1"/>
  <c r="E17" i="66" a="1"/>
  <c r="E17" i="66" s="1"/>
  <c r="E18" i="66" a="1"/>
  <c r="E18" i="66" s="1"/>
  <c r="E19" i="66" a="1"/>
  <c r="E19" i="66" s="1"/>
  <c r="G12" i="66" a="1"/>
  <c r="G12" i="66" s="1"/>
  <c r="G13" i="66" a="1"/>
  <c r="G13" i="66" s="1"/>
  <c r="G14" i="66" a="1"/>
  <c r="G14" i="66" s="1"/>
  <c r="G15" i="66" a="1"/>
  <c r="G15" i="66" s="1"/>
  <c r="G16" i="66" a="1"/>
  <c r="G16" i="66" s="1"/>
  <c r="G17" i="66" a="1"/>
  <c r="G17" i="66" s="1"/>
  <c r="G18" i="66" a="1"/>
  <c r="G18" i="66" s="1"/>
  <c r="G19" i="66" a="1"/>
  <c r="G19" i="66" s="1"/>
  <c r="I12" i="66" a="1"/>
  <c r="I12" i="66" s="1"/>
  <c r="I15" i="66" a="1"/>
  <c r="I15" i="66" s="1"/>
  <c r="I16" i="66" a="1"/>
  <c r="I16" i="66" s="1"/>
  <c r="I17" i="66" a="1"/>
  <c r="I17" i="66" s="1"/>
  <c r="I18" i="66" a="1"/>
  <c r="I18" i="66" s="1"/>
  <c r="I19" i="66" a="1"/>
  <c r="I19" i="66" s="1"/>
  <c r="K12" i="66" a="1"/>
  <c r="K12" i="66" s="1"/>
  <c r="K15" i="66" a="1"/>
  <c r="K15" i="66" s="1"/>
  <c r="K16" i="66" a="1"/>
  <c r="K16" i="66" s="1"/>
  <c r="K17" i="66" a="1"/>
  <c r="K17" i="66" s="1"/>
  <c r="K18" i="66" a="1"/>
  <c r="K18" i="66" s="1"/>
  <c r="K19" i="66" a="1"/>
  <c r="K19" i="66" s="1"/>
  <c r="M11" i="66" a="1"/>
  <c r="M11" i="66" s="1"/>
  <c r="M12" i="66" a="1"/>
  <c r="M12" i="66" s="1"/>
  <c r="M13" i="66" a="1"/>
  <c r="M13" i="66" s="1"/>
  <c r="M14" i="66" a="1"/>
  <c r="M14" i="66" s="1"/>
  <c r="M15" i="66" a="1"/>
  <c r="M15" i="66" s="1"/>
  <c r="M16" i="66" a="1"/>
  <c r="M16" i="66" s="1"/>
  <c r="M17" i="66" a="1"/>
  <c r="M17" i="66" s="1"/>
  <c r="M18" i="66" a="1"/>
  <c r="M18" i="66" s="1"/>
  <c r="M19" i="66" a="1"/>
  <c r="M19" i="66" s="1"/>
  <c r="E67" i="66" a="1"/>
  <c r="E67" i="66" s="1"/>
  <c r="F67" i="66" s="1"/>
  <c r="E68" i="66" a="1"/>
  <c r="E68" i="66" s="1"/>
  <c r="F68" i="66" s="1"/>
  <c r="E69" i="66" a="1"/>
  <c r="E69" i="66" s="1"/>
  <c r="F69" i="66" s="1"/>
  <c r="E70" i="66" a="1"/>
  <c r="E70" i="66" s="1"/>
  <c r="F70" i="66" s="1"/>
  <c r="E71" i="66" a="1"/>
  <c r="E71" i="66" s="1"/>
  <c r="F71" i="66" s="1"/>
  <c r="E72" i="66" a="1"/>
  <c r="E72" i="66" s="1"/>
  <c r="F72" i="66" s="1"/>
  <c r="E73" i="66" a="1"/>
  <c r="E73" i="66" s="1"/>
  <c r="F73" i="66" s="1"/>
  <c r="E74" i="66" a="1"/>
  <c r="E74" i="66"/>
  <c r="F74" i="66" s="1"/>
  <c r="E75" i="66" a="1"/>
  <c r="E75" i="66" s="1"/>
  <c r="F75" i="66" s="1"/>
  <c r="E66" i="66" a="1"/>
  <c r="E66" i="66" s="1"/>
  <c r="F66" i="66" s="1"/>
  <c r="M53" i="66" a="1"/>
  <c r="M53" i="66" s="1"/>
  <c r="M54" i="66" a="1"/>
  <c r="M54" i="66" s="1"/>
  <c r="M55" i="66" a="1"/>
  <c r="M55" i="66" s="1"/>
  <c r="M56" i="66" a="1"/>
  <c r="M56" i="66" s="1"/>
  <c r="M57" i="66" a="1"/>
  <c r="M57" i="66" s="1"/>
  <c r="M58" i="66" a="1"/>
  <c r="M58" i="66" s="1"/>
  <c r="M59" i="66" a="1"/>
  <c r="M59" i="66" s="1"/>
  <c r="M60" i="66" a="1"/>
  <c r="M60" i="66" s="1"/>
  <c r="M61" i="66" a="1"/>
  <c r="M61" i="66" s="1"/>
  <c r="M52" i="66" a="1"/>
  <c r="M52" i="66" s="1"/>
  <c r="K58" i="66" a="1"/>
  <c r="K58" i="66" s="1"/>
  <c r="K59" i="66" a="1"/>
  <c r="K59" i="66" s="1"/>
  <c r="K60" i="66" a="1"/>
  <c r="K60" i="66" s="1"/>
  <c r="K61" i="66" a="1"/>
  <c r="K61" i="66" s="1"/>
  <c r="I58" i="66" a="1"/>
  <c r="I58" i="66" s="1"/>
  <c r="I59" i="66" a="1"/>
  <c r="I59" i="66" s="1"/>
  <c r="I60" i="66" a="1"/>
  <c r="I60" i="66" s="1"/>
  <c r="I61" i="66" a="1"/>
  <c r="I61" i="66" s="1"/>
  <c r="G58" i="66" a="1"/>
  <c r="G58" i="66" s="1"/>
  <c r="G59" i="66" a="1"/>
  <c r="G59" i="66" s="1"/>
  <c r="G60" i="66" a="1"/>
  <c r="G60" i="66" s="1"/>
  <c r="G61" i="66" a="1"/>
  <c r="G61" i="66" s="1"/>
  <c r="E58" i="66" a="1"/>
  <c r="E58" i="66" s="1"/>
  <c r="E59" i="66" a="1"/>
  <c r="E59" i="66" s="1"/>
  <c r="E60" i="66" a="1"/>
  <c r="E60" i="66" s="1"/>
  <c r="E61" i="66" a="1"/>
  <c r="E61" i="66" s="1"/>
  <c r="M39" i="66" a="1"/>
  <c r="M39" i="66" s="1"/>
  <c r="M40" i="66" a="1"/>
  <c r="M40" i="66" s="1"/>
  <c r="M41" i="66" a="1"/>
  <c r="M41" i="66" s="1"/>
  <c r="M42" i="66" a="1"/>
  <c r="M42" i="66" s="1"/>
  <c r="M43" i="66" a="1"/>
  <c r="M43" i="66" s="1"/>
  <c r="M44" i="66" a="1"/>
  <c r="M44" i="66" s="1"/>
  <c r="M45" i="66" a="1"/>
  <c r="M45" i="66" s="1"/>
  <c r="M46" i="66" a="1"/>
  <c r="M46" i="66" s="1"/>
  <c r="M47" i="66" a="1"/>
  <c r="M47" i="66" s="1"/>
  <c r="M38" i="66" a="1"/>
  <c r="M38" i="66" s="1"/>
  <c r="K45" i="66" a="1"/>
  <c r="K45" i="66" s="1"/>
  <c r="K46" i="66" a="1"/>
  <c r="K46" i="66" s="1"/>
  <c r="K47" i="66" a="1"/>
  <c r="K47" i="66" s="1"/>
  <c r="I45" i="66" a="1"/>
  <c r="I45" i="66" s="1"/>
  <c r="I46" i="66" a="1"/>
  <c r="I46" i="66" s="1"/>
  <c r="I47" i="66" a="1"/>
  <c r="I47" i="66" s="1"/>
  <c r="E39" i="66" a="1"/>
  <c r="E39" i="66" s="1"/>
  <c r="E40" i="66" a="1"/>
  <c r="E40" i="66" s="1"/>
  <c r="E41" i="66" a="1"/>
  <c r="E41" i="66" s="1"/>
  <c r="E42" i="66" a="1"/>
  <c r="E42" i="66" s="1"/>
  <c r="E43" i="66" a="1"/>
  <c r="E43" i="66" s="1"/>
  <c r="E44" i="66" a="1"/>
  <c r="E44" i="66" s="1"/>
  <c r="E45" i="66" a="1"/>
  <c r="E45" i="66" s="1"/>
  <c r="E46" i="66" a="1"/>
  <c r="E46" i="66" s="1"/>
  <c r="E47" i="66" a="1"/>
  <c r="E47" i="66" s="1"/>
  <c r="G39" i="66" a="1"/>
  <c r="G39" i="66" s="1"/>
  <c r="G40" i="66" a="1"/>
  <c r="G40" i="66" s="1"/>
  <c r="G41" i="66" a="1"/>
  <c r="G41" i="66" s="1"/>
  <c r="G42" i="66" a="1"/>
  <c r="G42" i="66" s="1"/>
  <c r="G43" i="66" a="1"/>
  <c r="G43" i="66" s="1"/>
  <c r="G44" i="66" a="1"/>
  <c r="G44" i="66" s="1"/>
  <c r="G45" i="66" a="1"/>
  <c r="G45" i="66" s="1"/>
  <c r="G46" i="66" a="1"/>
  <c r="G46" i="66" s="1"/>
  <c r="G47" i="66" a="1"/>
  <c r="G47" i="66" s="1"/>
  <c r="G38" i="66" a="1"/>
  <c r="G38" i="66" s="1"/>
  <c r="E38" i="66" a="1"/>
  <c r="E38" i="66" s="1"/>
  <c r="M25" i="66" a="1"/>
  <c r="M25" i="66" s="1"/>
  <c r="M26" i="66" a="1"/>
  <c r="M26" i="66" s="1"/>
  <c r="M27" i="66" a="1"/>
  <c r="M27" i="66" s="1"/>
  <c r="M28" i="66" a="1"/>
  <c r="M28" i="66" s="1"/>
  <c r="M29" i="66" a="1"/>
  <c r="M29" i="66" s="1"/>
  <c r="M30" i="66" a="1"/>
  <c r="M30" i="66" s="1"/>
  <c r="M31" i="66" a="1"/>
  <c r="M31" i="66" s="1"/>
  <c r="M32" i="66" a="1"/>
  <c r="M32" i="66" s="1"/>
  <c r="M33" i="66" a="1"/>
  <c r="M33" i="66" s="1"/>
  <c r="M24" i="66" a="1"/>
  <c r="M24" i="66" s="1"/>
  <c r="K31" i="66" a="1"/>
  <c r="K31" i="66" s="1"/>
  <c r="K32" i="66" a="1"/>
  <c r="K32" i="66" s="1"/>
  <c r="K33" i="66" a="1"/>
  <c r="K33" i="66" s="1"/>
  <c r="I31" i="66" a="1"/>
  <c r="I31" i="66" s="1"/>
  <c r="I32" i="66" a="1"/>
  <c r="I32" i="66" s="1"/>
  <c r="I33" i="66" a="1"/>
  <c r="I33" i="66" s="1"/>
  <c r="G31" i="66" a="1"/>
  <c r="G31" i="66" s="1"/>
  <c r="G32" i="66" a="1"/>
  <c r="G32" i="66" s="1"/>
  <c r="G33" i="66" a="1"/>
  <c r="G33" i="66" s="1"/>
  <c r="E25" i="66" a="1"/>
  <c r="E25" i="66" s="1"/>
  <c r="E26" i="66" a="1"/>
  <c r="E26" i="66" s="1"/>
  <c r="E27" i="66" a="1"/>
  <c r="E27" i="66" s="1"/>
  <c r="E28" i="66" a="1"/>
  <c r="E28" i="66" s="1"/>
  <c r="E29" i="66" a="1"/>
  <c r="E29" i="66" s="1"/>
  <c r="E30" i="66" a="1"/>
  <c r="E30" i="66" s="1"/>
  <c r="E31" i="66" a="1"/>
  <c r="E31" i="66" s="1"/>
  <c r="E32" i="66" a="1"/>
  <c r="E32" i="66" s="1"/>
  <c r="E33" i="66" a="1"/>
  <c r="E33" i="66" s="1"/>
  <c r="E24" i="66" a="1"/>
  <c r="E24" i="66" s="1"/>
  <c r="D65" i="66"/>
  <c r="L51" i="66"/>
  <c r="J51" i="66"/>
  <c r="H51" i="66"/>
  <c r="F51" i="66"/>
  <c r="D51" i="66"/>
  <c r="L37" i="66"/>
  <c r="J37" i="66"/>
  <c r="H37" i="66"/>
  <c r="F37" i="66"/>
  <c r="D37" i="66"/>
  <c r="J23" i="66"/>
  <c r="H23" i="66"/>
  <c r="F23" i="66"/>
  <c r="D23" i="66"/>
  <c r="B66" i="66"/>
  <c r="B67" i="66"/>
  <c r="B68" i="66"/>
  <c r="B69" i="66"/>
  <c r="B70" i="66"/>
  <c r="B71" i="66"/>
  <c r="B72" i="66"/>
  <c r="B73" i="66"/>
  <c r="B74" i="66"/>
  <c r="B75" i="66"/>
  <c r="B52" i="66"/>
  <c r="B53" i="66"/>
  <c r="B54" i="66"/>
  <c r="B55" i="66"/>
  <c r="B56" i="66"/>
  <c r="B57" i="66"/>
  <c r="B58" i="66"/>
  <c r="B59" i="66"/>
  <c r="B60" i="66"/>
  <c r="B61" i="66"/>
  <c r="B38" i="66"/>
  <c r="B39" i="66"/>
  <c r="B40" i="66"/>
  <c r="B41" i="66"/>
  <c r="B42" i="66"/>
  <c r="B43" i="66"/>
  <c r="B44" i="66"/>
  <c r="B45" i="66"/>
  <c r="B46" i="66"/>
  <c r="B47" i="66"/>
  <c r="B24" i="66"/>
  <c r="B25" i="66"/>
  <c r="B26" i="66"/>
  <c r="B27" i="66"/>
  <c r="B28" i="66"/>
  <c r="B29" i="66"/>
  <c r="B30" i="66"/>
  <c r="B31" i="66"/>
  <c r="B32" i="66"/>
  <c r="B33" i="66"/>
  <c r="E15" i="22"/>
  <c r="C14" i="22"/>
  <c r="C13" i="22"/>
  <c r="C12" i="22"/>
  <c r="C11" i="22"/>
  <c r="E41" i="23" a="1"/>
  <c r="E41" i="23" s="1"/>
  <c r="K37" i="23" a="1"/>
  <c r="K37" i="23" s="1"/>
  <c r="K36" i="23" a="1"/>
  <c r="K36" i="23" s="1"/>
  <c r="K35" i="23" a="1"/>
  <c r="K35" i="23" s="1"/>
  <c r="K34" i="23" a="1"/>
  <c r="K34" i="23" s="1"/>
  <c r="E37" i="23" a="1"/>
  <c r="E37" i="23" s="1"/>
  <c r="E36" i="23" a="1"/>
  <c r="E36" i="23" s="1"/>
  <c r="E35" i="23" a="1"/>
  <c r="E35" i="23" s="1"/>
  <c r="E34" i="23" a="1"/>
  <c r="E34" i="23" s="1"/>
  <c r="E33" i="23" a="1"/>
  <c r="E33" i="23" s="1"/>
  <c r="K27" i="23" a="1"/>
  <c r="K27" i="23" s="1"/>
  <c r="K26" i="23" a="1"/>
  <c r="K26" i="23" s="1"/>
  <c r="K25" i="23" a="1"/>
  <c r="K25" i="23" s="1"/>
  <c r="K24" i="23" a="1"/>
  <c r="K24" i="23" s="1"/>
  <c r="K23" i="23" a="1"/>
  <c r="K23" i="23" s="1"/>
  <c r="C12" i="66" l="1"/>
  <c r="N11" i="66"/>
  <c r="N58" i="66"/>
  <c r="N57" i="66"/>
  <c r="N38" i="66"/>
  <c r="N56" i="66"/>
  <c r="N29" i="66"/>
  <c r="N59" i="66"/>
  <c r="N60" i="66"/>
  <c r="N61" i="66"/>
  <c r="N52" i="66"/>
  <c r="N53" i="66"/>
  <c r="N55" i="66"/>
  <c r="N54" i="66"/>
  <c r="N44" i="66"/>
  <c r="N40" i="66"/>
  <c r="N41" i="66"/>
  <c r="N25" i="66"/>
  <c r="N26" i="66"/>
  <c r="N45" i="66"/>
  <c r="N46" i="66"/>
  <c r="N47" i="66"/>
  <c r="N42" i="66"/>
  <c r="N43" i="66"/>
  <c r="N39" i="66"/>
  <c r="N31" i="66"/>
  <c r="N32" i="66"/>
  <c r="N24" i="66"/>
  <c r="N33" i="66"/>
  <c r="N27" i="66"/>
  <c r="N28" i="66"/>
  <c r="N30" i="66"/>
  <c r="M10" i="66" l="1" a="1"/>
  <c r="M10" i="66" s="1"/>
  <c r="K10" i="66" a="1"/>
  <c r="K10" i="66" s="1"/>
  <c r="I10" i="66" a="1"/>
  <c r="I10" i="66" s="1"/>
  <c r="N15" i="66"/>
  <c r="N12" i="66"/>
  <c r="G10" i="66" a="1"/>
  <c r="G10" i="66" s="1"/>
  <c r="E10" i="66" a="1"/>
  <c r="E10" i="66" s="1"/>
  <c r="B11" i="66"/>
  <c r="B13" i="58" s="1"/>
  <c r="B12" i="66"/>
  <c r="B14" i="58" s="1"/>
  <c r="B13" i="66"/>
  <c r="B15" i="58" s="1"/>
  <c r="B14" i="66"/>
  <c r="B16" i="58" s="1"/>
  <c r="B15" i="66"/>
  <c r="B17" i="58" s="1"/>
  <c r="B16" i="66"/>
  <c r="B18" i="58" s="1"/>
  <c r="B17" i="66"/>
  <c r="B19" i="58" s="1"/>
  <c r="B18" i="66"/>
  <c r="B20" i="58" s="1"/>
  <c r="B19" i="66"/>
  <c r="B21" i="58" s="1"/>
  <c r="B10" i="66"/>
  <c r="B12" i="58" s="1"/>
  <c r="C13" i="58"/>
  <c r="C14" i="58"/>
  <c r="C15" i="58"/>
  <c r="C16" i="58"/>
  <c r="C15" i="66"/>
  <c r="C17" i="58" s="1"/>
  <c r="C16" i="66"/>
  <c r="C18" i="58" s="1"/>
  <c r="C17" i="66"/>
  <c r="C19" i="58" s="1"/>
  <c r="C18" i="66"/>
  <c r="C20" i="58" s="1"/>
  <c r="C19" i="66"/>
  <c r="C21" i="58" s="1"/>
  <c r="C12" i="58"/>
  <c r="L9" i="66"/>
  <c r="J9" i="66"/>
  <c r="H9" i="66"/>
  <c r="F9" i="66"/>
  <c r="D9" i="66"/>
  <c r="Q8" i="59"/>
  <c r="P8" i="59"/>
  <c r="O8" i="59"/>
  <c r="N8" i="59"/>
  <c r="M8" i="59"/>
  <c r="L8" i="59"/>
  <c r="K8" i="59"/>
  <c r="J8" i="59"/>
  <c r="I8" i="59"/>
  <c r="H8" i="59"/>
  <c r="G8" i="59"/>
  <c r="F8" i="59"/>
  <c r="D11" i="58"/>
  <c r="H11" i="58"/>
  <c r="G11" i="58"/>
  <c r="E8" i="59"/>
  <c r="D8" i="59"/>
  <c r="B8" i="59"/>
  <c r="C10" i="22"/>
  <c r="C15" i="22" s="1"/>
  <c r="D11" i="22" s="1"/>
  <c r="E20" i="58" l="1"/>
  <c r="G20" i="58"/>
  <c r="H20" i="58"/>
  <c r="E18" i="58"/>
  <c r="G18" i="58"/>
  <c r="H18" i="58"/>
  <c r="G16" i="58"/>
  <c r="H16" i="58"/>
  <c r="E16" i="58"/>
  <c r="D21" i="58"/>
  <c r="E21" i="58"/>
  <c r="G21" i="58"/>
  <c r="H21" i="58"/>
  <c r="G19" i="58"/>
  <c r="H19" i="58"/>
  <c r="E19" i="58"/>
  <c r="D17" i="58"/>
  <c r="E17" i="58"/>
  <c r="G17" i="58"/>
  <c r="H17" i="58"/>
  <c r="E15" i="58"/>
  <c r="G15" i="58"/>
  <c r="H15" i="58"/>
  <c r="D14" i="58"/>
  <c r="E14" i="58"/>
  <c r="G14" i="58"/>
  <c r="H14" i="58"/>
  <c r="D13" i="58"/>
  <c r="G13" i="58"/>
  <c r="H13" i="58"/>
  <c r="E13" i="58"/>
  <c r="B9" i="66"/>
  <c r="B51" i="66"/>
  <c r="B65" i="66"/>
  <c r="B23" i="66"/>
  <c r="B37" i="66"/>
  <c r="H12" i="58"/>
  <c r="G12" i="58"/>
  <c r="E12" i="58"/>
  <c r="N16" i="66"/>
  <c r="D18" i="58" s="1"/>
  <c r="N17" i="66"/>
  <c r="D19" i="58" s="1"/>
  <c r="N13" i="66"/>
  <c r="D15" i="58" s="1"/>
  <c r="N14" i="66"/>
  <c r="D16" i="58" s="1"/>
  <c r="N10" i="66"/>
  <c r="D12" i="58" s="1"/>
  <c r="D14" i="22"/>
  <c r="D12" i="22"/>
  <c r="N18" i="66"/>
  <c r="D20" i="58" s="1"/>
  <c r="D13" i="22"/>
  <c r="N19" i="66"/>
  <c r="D10" i="22"/>
  <c r="D15" i="22" l="1"/>
  <c r="E10" i="23" a="1"/>
  <c r="E10" i="23" s="1"/>
  <c r="E11" i="23" a="1"/>
  <c r="E11" i="23" s="1"/>
  <c r="E9" i="23" a="1"/>
  <c r="E9" i="23" s="1"/>
  <c r="E24" i="23" a="1"/>
  <c r="E24" i="23" s="1"/>
  <c r="E25" i="23" a="1"/>
  <c r="E25" i="23" s="1"/>
  <c r="E26" i="23" a="1"/>
  <c r="E26" i="23" s="1"/>
  <c r="E27" i="23" a="1"/>
  <c r="E27" i="23" s="1"/>
  <c r="E23" i="23" a="1"/>
  <c r="E23" i="23" s="1"/>
  <c r="F11" i="58" l="1"/>
  <c r="F20" i="58" l="1"/>
  <c r="I20" i="58" s="1"/>
  <c r="F14" i="58"/>
  <c r="F18" i="58"/>
  <c r="I18" i="58" s="1"/>
  <c r="F19" i="58"/>
  <c r="F13" i="58"/>
  <c r="F16" i="58"/>
  <c r="I16" i="58" s="1"/>
  <c r="F17" i="58"/>
  <c r="F15" i="58"/>
  <c r="I15" i="58" s="1"/>
  <c r="F21" i="58"/>
  <c r="I21" i="58" s="1"/>
  <c r="I13" i="58"/>
  <c r="I19" i="58"/>
  <c r="I17" i="58"/>
  <c r="I14" i="58"/>
  <c r="I11" i="58"/>
  <c r="F12" i="58"/>
  <c r="I12" i="5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<sst xmlns="http://schemas.openxmlformats.org/spreadsheetml/2006/main" count="1339" uniqueCount="698">
  <si>
    <t>Ambiental</t>
  </si>
  <si>
    <t>Alta</t>
  </si>
  <si>
    <t>Sí cumple</t>
  </si>
  <si>
    <t>Sí</t>
  </si>
  <si>
    <t>Social</t>
  </si>
  <si>
    <t>Media</t>
  </si>
  <si>
    <t>No cumple</t>
  </si>
  <si>
    <t>No</t>
  </si>
  <si>
    <t>Económico</t>
  </si>
  <si>
    <t>Baja</t>
  </si>
  <si>
    <t>No aplica</t>
  </si>
  <si>
    <t>Innovación</t>
  </si>
  <si>
    <t>Caja de herramientas para las Compras Públicas Estratégicas</t>
  </si>
  <si>
    <t>Tabla de contenido</t>
  </si>
  <si>
    <t>Esta caja de herramientas es un compliado de la información actualmente disponible para la definición de criterios de sostenibilidad para las Compras Públicas Estratégicas, creada en el marco del Proyecto EcoAdvance del Ministerio de Ambiente y Energía y el Ministerio de Hacienda implementado por la Cooperación Alemana para el Desarrollo (GIZ), en consorcio con el Programa de Naciones Unidas para el Medio Ambiente (PNUMA) y el Instituto de Ecología Aplicada (Öko-Institut), por encargo del Ministerio Federal de Medio Ambiente, Protección de la Naturaleza, Seguridad Nuclear y Protección de los Consumidores (BMUV) a través del financiamiento de la Iniciativa Climática Internacional (IKI)</t>
  </si>
  <si>
    <t>Matriz MECE: Contenidos e instrucciones</t>
  </si>
  <si>
    <t>1. Definición de las condiciones de admisibilidad</t>
  </si>
  <si>
    <t>Ambientales</t>
  </si>
  <si>
    <t>Sociales</t>
  </si>
  <si>
    <t>Económicos</t>
  </si>
  <si>
    <t>ID</t>
  </si>
  <si>
    <t>Criterio de admisibilidad definido</t>
  </si>
  <si>
    <t>Medio de verificación</t>
  </si>
  <si>
    <t>C1</t>
  </si>
  <si>
    <t>C2</t>
  </si>
  <si>
    <t>C3</t>
  </si>
  <si>
    <t>C4</t>
  </si>
  <si>
    <t>C5</t>
  </si>
  <si>
    <t>C6</t>
  </si>
  <si>
    <t>C7</t>
  </si>
  <si>
    <t>C8</t>
  </si>
  <si>
    <t>C9</t>
  </si>
  <si>
    <t>C10</t>
  </si>
  <si>
    <t>C11</t>
  </si>
  <si>
    <t>C12</t>
  </si>
  <si>
    <t>C13</t>
  </si>
  <si>
    <t>C14</t>
  </si>
  <si>
    <t>C15</t>
  </si>
  <si>
    <t>Tipo de criterio</t>
  </si>
  <si>
    <t>Categoría de impacto</t>
  </si>
  <si>
    <t>Criterio</t>
  </si>
  <si>
    <t>Forma de verificación</t>
  </si>
  <si>
    <t>El oferente se encuentra al día con las obligaciones ante la Caja Costarricense de Seguro Social de acuerdo con el Art. 74 de Ley N° 17 Ley Constitutiva de la CCSS.</t>
  </si>
  <si>
    <t>El oferente se encuentra al día con en el pago de sus obligaciones con el Fondo de Desarrollo y Asignaciones Familiares (FODESAF) de acuerdo con la  Ley N°8783 Ley de Desarrollo Social y Asignaciones Familiares, artículo 22 inciso c.</t>
  </si>
  <si>
    <t>Observaciones o sugerencias</t>
  </si>
  <si>
    <t>El vehículo por adquirir es eléctrico o cero emisiones, de acuerdo con lo especificado en la Directriz-033-MINAE-MOPT, transición hacia flota vehicular eléctrica o cero emisiones en el Sector Público.</t>
  </si>
  <si>
    <t>Nombre de Oferente</t>
  </si>
  <si>
    <t xml:space="preserve"> Cumplimiento</t>
  </si>
  <si>
    <t>O1</t>
  </si>
  <si>
    <t>Oferente A</t>
  </si>
  <si>
    <t>O2</t>
  </si>
  <si>
    <t>Oferente B</t>
  </si>
  <si>
    <t>O3</t>
  </si>
  <si>
    <t>Oferente C</t>
  </si>
  <si>
    <t>O4</t>
  </si>
  <si>
    <t>Oferente D</t>
  </si>
  <si>
    <t>O5</t>
  </si>
  <si>
    <t>Oferente E</t>
  </si>
  <si>
    <t>O6</t>
  </si>
  <si>
    <t>O7</t>
  </si>
  <si>
    <t>O8</t>
  </si>
  <si>
    <t>O9</t>
  </si>
  <si>
    <t>O10</t>
  </si>
  <si>
    <t>Nivel de importancia</t>
  </si>
  <si>
    <t>Clasificación</t>
  </si>
  <si>
    <t>A1</t>
  </si>
  <si>
    <t>S1</t>
  </si>
  <si>
    <t>Prueba 4</t>
  </si>
  <si>
    <t>A2</t>
  </si>
  <si>
    <t>S2</t>
  </si>
  <si>
    <t>Prueba 5</t>
  </si>
  <si>
    <t>A3</t>
  </si>
  <si>
    <t>Prueba 1</t>
  </si>
  <si>
    <t>S3</t>
  </si>
  <si>
    <t>Prueba 6</t>
  </si>
  <si>
    <t>A4</t>
  </si>
  <si>
    <t>Prueba 2</t>
  </si>
  <si>
    <t>S4</t>
  </si>
  <si>
    <t>A5</t>
  </si>
  <si>
    <t>Prueba 3</t>
  </si>
  <si>
    <t>S5</t>
  </si>
  <si>
    <t>E1</t>
  </si>
  <si>
    <t>I1</t>
  </si>
  <si>
    <t>E2</t>
  </si>
  <si>
    <t>I2</t>
  </si>
  <si>
    <t>E3</t>
  </si>
  <si>
    <t>I3</t>
  </si>
  <si>
    <t>E4</t>
  </si>
  <si>
    <t>I4</t>
  </si>
  <si>
    <t>E5</t>
  </si>
  <si>
    <t>I5</t>
  </si>
  <si>
    <t>Categoría</t>
  </si>
  <si>
    <t>Puntos por categoría</t>
  </si>
  <si>
    <t>Porcentaje recomendado</t>
  </si>
  <si>
    <t>Porcentaje asignado</t>
  </si>
  <si>
    <t>Desarrollo regional</t>
  </si>
  <si>
    <t>Total</t>
  </si>
  <si>
    <t>4.1 Evaluación de cumplimiento de criterios estratégicos</t>
  </si>
  <si>
    <t>Criterios ambientales de evaluación</t>
  </si>
  <si>
    <t>Porcentaje de cumplimiento</t>
  </si>
  <si>
    <t>Criterios sociales de evaluación</t>
  </si>
  <si>
    <t>Criterios económicos de evaluación</t>
  </si>
  <si>
    <t>Criterios de innovación de evaluación</t>
  </si>
  <si>
    <t>Criterio de regionalización</t>
  </si>
  <si>
    <t>4.2 Resultados de evaluación de oferentes respecto a cumplimiento de criterios de evaluación</t>
  </si>
  <si>
    <t>Nombre del oferente</t>
  </si>
  <si>
    <t>Porcentaje de cumplimiento por categoría</t>
  </si>
  <si>
    <t xml:space="preserve">Porcentaje total de cumplimiento </t>
  </si>
  <si>
    <t>Desarrollo Regional</t>
  </si>
  <si>
    <t>Peso por categoría</t>
  </si>
  <si>
    <t xml:space="preserve">Económico
</t>
  </si>
  <si>
    <t xml:space="preserve">Innovación </t>
  </si>
  <si>
    <t>Objeto contractual:</t>
  </si>
  <si>
    <r>
      <t>N</t>
    </r>
    <r>
      <rPr>
        <b/>
        <sz val="14"/>
        <color theme="0"/>
        <rFont val="Aptos Narrow"/>
        <family val="2"/>
      </rPr>
      <t>° de c</t>
    </r>
    <r>
      <rPr>
        <b/>
        <sz val="14"/>
        <color theme="0"/>
        <rFont val="Trade Gothic Next"/>
        <family val="2"/>
      </rPr>
      <t>lasificación SICOP</t>
    </r>
  </si>
  <si>
    <t>Código de identificación</t>
  </si>
  <si>
    <t>Se establece de acuerdo a lo indicado en la norma INTE B16: Etiquetado ambiental para refrigeradores de uso doméstico.</t>
  </si>
  <si>
    <t>El ruido aéreo del equipo de refrigeración de uso doméstico, expresado como presión acústica, no excede los 47 dB (A).</t>
  </si>
  <si>
    <t>La Relación de Eficiencia Energética Estacional (REEE) cumple con lo establecido en las Tablas 1 o 2 de la norma INTE B50: Etiquetado ambiental para aires acondicionados.</t>
  </si>
  <si>
    <t>Se establece de acuerdo a lo indicado en la norma INTE B50: Etiquetado ambiental para aires acondicionados.</t>
  </si>
  <si>
    <t>Se establece este limite de acuerdo a lo indicado en la norma INTE B50: Etiquetado ambiental para aires acondicionados.</t>
  </si>
  <si>
    <t>Se establece de acuerdo a lo indicado en la norma INTE B26: Etiquetado ambiental para productos de concreto.</t>
  </si>
  <si>
    <t xml:space="preserve">El papel, cartulina o cartón es libre de cloro elemental (ECF) o totalmente libre de cloro (TCF), de polibromobifenilos (PBB), polibromodienil éteres (PBDE) y parafinas cloradas. </t>
  </si>
  <si>
    <t>Tomando como referencia lo indicado en la norma INTE B44 Materiales impresos.</t>
  </si>
  <si>
    <t xml:space="preserve">La fibra utilizada para la producción del papel es de una fuente alternativa a la fibra de celulosa convencional, por ejemplo, papel de banano, papel de café, papel de algas u otras materias primas, procedente de residuos agrícolas o de plantas no maderables. </t>
  </si>
  <si>
    <t>Tomando como referencia lo indicado en la norma INTE B44: Criterios ambientales para materiales impresos.</t>
  </si>
  <si>
    <t>La madera de los lápices (a menos de que sean tipo portaminas)  procede de plantaciones forestales o bosques manejados sosteniblemente.</t>
  </si>
  <si>
    <t>Los marcadores o lapiceros son recargables o de tinta intercambiable y se indica claramente la forma de recarga, con el fin de disminuir la generación de residuos.</t>
  </si>
  <si>
    <t>Las fundas de plástico son de plástico tipo Polipropileno (PP), plástico Polietileno (PE) o acetato de celulosa.</t>
  </si>
  <si>
    <t>Para estos materiales el RCM se comprende como Renovable cuando proceda de fuente animal o vegetal de ciclo anual o perenne y que no tienen su origen en fuentes fósiles, Compostable cuando la biodegradación (descomposición en las sustancias básicas que lo componen por acción de agentes biológicos como macroorganismos) se da dentro de 180 días y compostable Marino cuando la biodegradación dentro de 180 días sucede en ambiente marino.</t>
  </si>
  <si>
    <t>Considere solicitar la lista de asistencia en la que se refleje a las personas colaboradoras que realizaran las labores directamente en la organización y que las fechas de las sesiones sean de máximo 6 meses antes de realizar la contratación.</t>
  </si>
  <si>
    <t>La cantidad de formaldehido libre y parcialmente hidrolizable en el producto final no supera las 70 ppm en los productos que entran en contacto directo con la piel (20 ppm para productos para niños/as), y las 300 ppm en los productos restantes.</t>
  </si>
  <si>
    <t>Los vestuarios que entran en contacto directo con la piel no contiene más de un 0,1% en peso de los siguientes ftalatos:
•	DEHP (di(2-etilhexil) ftalato) N° CAS 117-81-7
•	BBP (butilbencilftalato) N° CAS 85-68-7
•	DBP (dibutilftalato) N° CAS 84-74-2</t>
  </si>
  <si>
    <t>Las actividades de maquillaje y peluquería utiliza productos libres de crueldad animal y microplásticos.</t>
  </si>
  <si>
    <t xml:space="preserve">Las actividades de maquillaje y peluquería utiliza productos de origen natural y biodegradable. </t>
  </si>
  <si>
    <t>Los productos de publicidad  aplican prácticas de mercadeo y comunicación responsable en sus  imágenes, textos y audios, favoreciendo la diversidad e inclusión de las personas y con ello la visión pluricultural, multiétnica y diversa de la sociedad.</t>
  </si>
  <si>
    <t>Decreto</t>
  </si>
  <si>
    <t>Enlace</t>
  </si>
  <si>
    <t>http://www.pgrweb.go.cr/scij/Busqueda/Normativa/Normas/nrm_texto_completo.aspx?param1=NRTC&amp;nValor1=1&amp;nValor2=93322&amp;nValor3=123846&amp;strTipM=TC</t>
  </si>
  <si>
    <t>http://www.pgrweb.go.cr/scij/Busqueda/Normativa/Normas/nrm_texto_completo.aspx?param1=NRTC&amp;nValor1=1&amp;nValor2=77829&amp;nValor3=97796&amp;strTipM=TC</t>
  </si>
  <si>
    <t>http://www.pgrweb.go.cr/scij/Busqueda/Normativa/Normas/nrm_texto_completo.aspx?param1=NRTC&amp;nValor1=1&amp;nValor2=86907&amp;nValor3=112990&amp;strTipM=TC</t>
  </si>
  <si>
    <t>Directriz-033-MINAE-MOPT, Transición hacia flota vehicular eléctrica o cero emisiones en el Sector Público.</t>
  </si>
  <si>
    <t>http://www.pgrweb.go.cr/scij/Busqueda/Normativa/normas/nrm_texto_completo.aspx?param2=1&amp;nValor1=1&amp;nValor2=87914&amp;nValor3=114656&amp;nValor4=NO&amp;strTipM=TC</t>
  </si>
  <si>
    <t>http://www.pgrweb.go.cr/scij/Busqueda/Normativa/Normas/nrm_texto_completo.aspx?param1=NRTC&amp;nValor1=1&amp;nValor2=89305&amp;nValor3=117186&amp;strTipM=TC</t>
  </si>
  <si>
    <t>http://www.digeca.go.cr/legislacion/directriz-dgabca-0006-2019-sobre-uso-obligatorio-de-fichas-tecnicas-para-compra-de</t>
  </si>
  <si>
    <t>Norma</t>
  </si>
  <si>
    <t>Nombre</t>
  </si>
  <si>
    <t>Descripción</t>
  </si>
  <si>
    <t>INTE G11:2009</t>
  </si>
  <si>
    <t>Gestión de la I+D+i: Requisitos de un proyecto de I+D+i.</t>
  </si>
  <si>
    <t>El objeto de esta norma es: facilitar la sistematización de las actividades de investigación, desarrollo e innovación en forma de proyectos de I+D+i, ayudar a definir, documentar y elaborar proyectos de I+D+i, mejorar su gestión, así como la comunicación a las partes interesadas. Esta norma es aplicable a proyectos de I+D+i, independientemente de su complejidad, duración o área tecnológica.</t>
  </si>
  <si>
    <t>INTE G53:2020</t>
  </si>
  <si>
    <t>Gestión de la innovación. Transferencia de tecnología.</t>
  </si>
  <si>
    <t>Esta norma establece los requisitos para la realización de la transferencia de tecnología proveniente de actividades de la gestión de la innovación o necesaria para el desarrollo de éstas, incluyendo la identificación de los activos susceptibles de ser transferidos, la determinación de su valor razonable y la formalización de la transferencia. Es aplicable a la transferencia, en cualquiera de sus modalidades (por ejemplo: cesión, licencia de uso, consultoría, estadía, entre otros.), de activos esencialmente intangibles (por ejemplo: patentes, modelos de utilidad, diseños industriales, planos, fórmulas, software, know-how, prototipos, material biológico, entre otros), entre distintos agentes, ya sean públicos o privados.</t>
  </si>
  <si>
    <t>INTE G54:2020</t>
  </si>
  <si>
    <t>Gestión de la innovación. Gestión de la colaboración.</t>
  </si>
  <si>
    <t>Esta norma técnica proporciona orientación para la gestión de la colaboración y la interacción productiva entre individuos, departamentos, divisiones y organizaciones de terceras partes involucradas en la innovación. Se aplica a todos los tipos de organización, pero está principalmente centrada en las micro, pequeñas y medianas empresas (PYMEs).</t>
  </si>
  <si>
    <t>INTE G57:2020</t>
  </si>
  <si>
    <t>Gestión de la innovación. Pensamiento innovador.</t>
  </si>
  <si>
    <t>INTE G123:2021</t>
  </si>
  <si>
    <t>Innovación responsable. Guía.</t>
  </si>
  <si>
    <t>Esta norma proporciona orientación a las empresas que desean innovar de manera responsable y demostrar su comportamiento responsable ayudándolas a estructurar su pensamiento y guiando sus acciones. Esta norma es relevante para todos aquellos que llevan nuevos productos, servicios o procesos al mercado, y también es de interés para las partes interesadas más amplias de una empresa, incluidos: miembros del público, clientes, científicos/innovadores, reguladores/formuladores de políticas, financiadores e inversionistas, proveedores, empleados actuales y potenciales y colaboradores.</t>
  </si>
  <si>
    <t>INTE/ISO 56000:2023</t>
  </si>
  <si>
    <t>Gestión de la innovación — Fundamentos y vocabulario.</t>
  </si>
  <si>
    <t>Este documento provee el vocabulario, los conceptos fundamentales y los principios de gestión de la innovación y su implementación sistemática. Esto es aplicable a: a) organizaciones que implementen un sistema de gestión de la innovación o que realicen evaluación de la gestión de la innovación; b) organizaciones que necesiten mejorar su habilidad para gestionar efectivamente las actividades de innovación; c) usuarios, clientes y otras partes interesadas pertinentes (por ejemplo, proveedores, socios, organizaciones financiadoras, inversionistas, universidades y autoridades públicas) que pretendan confiar en las capacidades de innovación de una organización; d) organizaciones y partes interesadas que busquen mejorar la comunicación a través de un entendimiento común del vocabulario usado en la gestión de la innovación; e) proveedores de: formación en, evaluación de, o consultoría para, la gestión de la innovación y los sistemas de gestión de la innovación; f) promotores de la gestión de la innovación y normas relacionadas.</t>
  </si>
  <si>
    <t>INTE/ISO 56002:2020</t>
  </si>
  <si>
    <t>Gestión de la innovación — Sistema de gestión de la innovación — Orientación.</t>
  </si>
  <si>
    <t>Este documento proporciona orientación para establecer, implementar, mantener y mejorar continuamente un sistema de gestión de la innovación aplicable en toda organización establecida. Es aplicable a: a) organizaciones que buscan el éxito sostenido mediante el desarrollo y la demostración de su capacidad para gestionar eficazmente las actividades de innovación para lograr los resultados previstos; b) usuarios, clientes y otras partes interesadas que buscan tener confianza en la capacidad de innovación de una organización; c) organizaciones y partes interesadas que buscan mejorar la comunicación a través del entendimiento común sobre qué es lo que constituye un sistema de gestión de la innovación; d) proveedores de capacitación, evaluación o consultoría en temas de gestión de la innovación y sistema de gestión de la innovación; e) diseñadores de políticas que buscan una mayor eficacia de los programas de soporte dirigidos a la capacidad de innovación y competitividad de la organización y al desarrollo de la sociedad.</t>
  </si>
  <si>
    <t>INTE/ISO 56003:2020</t>
  </si>
  <si>
    <t>Gestión de la innovación — Herramientas y métodos para la alianza en innovación — Orientación.</t>
  </si>
  <si>
    <t>Este documento proporciona una orientación para la alianza en innovación. Describe el marco de trabajo de la alianza en innovación para: — decidir cuándo ingresar a una alianza en innovación; — identificar, evaluar y seleccionar socios; — alinear las percepciones de valor y los retos de la alianza; — gestionar las interacciones de los socios. La orientación proporcionada en este documento es relevante para cualquier tipo de alianzas y colaboraciones y pretende ser aplicada a cualquier organización, sin importar el tipo, tamaño, producto/servicio que proporciona.</t>
  </si>
  <si>
    <t>INTE/ISO/TR 56004:2021</t>
  </si>
  <si>
    <t>Evaluación de la gestión de la innovación — Orientación.</t>
  </si>
  <si>
    <t>Este documento proporciona una orientación para  comprender por qué es beneficioso realizar una Evaluación de la Gestión de la Innovación (EGI), qué evaluar, cómo llevar a cabo la EGI, y así maximizar los beneficios resultantes, que son universalmente aplicables a: - las organizaciones que buscan un éxito sostenido en sus actividades de innovación; - las organizaciones que realizan las EGIs; - los usuarios y otras partes interesadas (por ejemplo, clientes, proveedores, aliados de negocios, organizaciones de financiamiento, universidades y autoridades públicas) que buscan confianza en la capacidad de una organización para gestionar la innovación de efectivamente; - las partes interesadas que buscan mejorar la comunicación a través de un entendimiento común de la gestión de la innovación (GI), a través de una evaluación; - los proveedores de capacitación, evaluación o asesoramiento en la GI; - los desarrolladores de normas relacionadas; - los académicos interesados en la investigación relacionada con la EGI.</t>
  </si>
  <si>
    <t>INTE/ISO 56005:2022</t>
  </si>
  <si>
    <t>Gestión de la innovación —Herramientas y métodos para la gestión de la propiedad intelectual — Orientación</t>
  </si>
  <si>
    <t>Este documento propone directrices para apoyar el papel de la propiedad intelectual dentro de la gestión de la innovación. Este documento puede utilizarse para cualquier tipo de actividades e iniciativas de innovación.</t>
  </si>
  <si>
    <t>Igualdad entre hombres y mujeres.</t>
  </si>
  <si>
    <t>Participación de personas con discapacidad.</t>
  </si>
  <si>
    <t>Participación de personas mayores de 45 años.</t>
  </si>
  <si>
    <t>Participación de personas entre 18 y 25 años.</t>
  </si>
  <si>
    <t>Participación de personas en otras condiciones de vulnerabilidad.</t>
  </si>
  <si>
    <t>Políticas patronales de salud, seguridad y bienestar de la persona trabajadora (adicionales a las establecidas legalmente).</t>
  </si>
  <si>
    <t>El oferente esta certificado como PYME por el MEIC.</t>
  </si>
  <si>
    <t>Promoción a PYMES.</t>
  </si>
  <si>
    <t>Políticas de gestión ambiental organizacional.</t>
  </si>
  <si>
    <t>Eficiencia energética.</t>
  </si>
  <si>
    <t>Actividades de economía circular.</t>
  </si>
  <si>
    <t>Protección a la biodiversidad y/o recurso hídrico.</t>
  </si>
  <si>
    <t>Gestión de residuos adicional a la establecida legalmente.</t>
  </si>
  <si>
    <t>Protección a la calidad del aire.</t>
  </si>
  <si>
    <t>Cambio climático.</t>
  </si>
  <si>
    <t>Directriz N.º 011-MINAE, Prohibición de adquirir equipos, luminarias y artefactos de baja eficiencia que provoquen alto consumo de electricidad, para ser utilizados en los edificios e instalaciones de tránsito peatonal que ocupe el sector público.</t>
  </si>
  <si>
    <t>Directriz N.º 014-MINAE, Regulación del uso, consumo y etiquetado del plástico de un solo uso.</t>
  </si>
  <si>
    <t>Directriz N.º DGABCA-0006-2019, Sobre el uso obligatorio de fichas técnicas para compra de luminarias, refrigeradores domésticos y congeladores disponibles en el Sistema Integrado de Compras Públicas (SICOP).</t>
  </si>
  <si>
    <t xml:space="preserve">Para mayor información sobre buenas prácticas en sostenibilidad de los centros de datos revise el siguiente documento: https://c2e2.unepccc.org/wp-content/uploads/sites/3/2020/02/environmental-sustainability-of-data-centres-a-need-for-a-multi-impact-and-life-cycle-approach-brief-1-es.pdf </t>
  </si>
  <si>
    <r>
      <rPr>
        <b/>
        <sz val="12"/>
        <color theme="1"/>
        <rFont val="Trade Gothic Next"/>
        <family val="2"/>
      </rPr>
      <t xml:space="preserve">¿Para qué es esta caja de herramientas?
</t>
    </r>
    <r>
      <rPr>
        <sz val="12"/>
        <color theme="1"/>
        <rFont val="Trade Gothic Next"/>
        <family val="2"/>
      </rPr>
      <t xml:space="preserve">
La caja de herramientas recopila, integra y facilita la consulta de la información a lo largo del procedimiento de compras públicas y la definición de criterios de compra pública estrágica, así como la verificación y seguimiento de esos criterios (económicos, sociales, ambientales y de innovacion), es complementaria al Manual de Implementación de las Compras Públicas Estratégicas.</t>
    </r>
  </si>
  <si>
    <r>
      <rPr>
        <b/>
        <sz val="12"/>
        <color theme="1"/>
        <rFont val="Trade Gothic Next"/>
        <family val="2"/>
      </rPr>
      <t xml:space="preserve">¿Cómo utilizar la caja de herramientas?
</t>
    </r>
    <r>
      <rPr>
        <sz val="12"/>
        <color theme="1"/>
        <rFont val="Trade Gothic Next"/>
        <family val="2"/>
      </rPr>
      <t xml:space="preserve">La caja de herramientas permite al usuario consultar, completar y analizar la información correspondiente a la definición de los criterios de CPE. El proceso consta de dos fases:
</t>
    </r>
    <r>
      <rPr>
        <b/>
        <sz val="12"/>
        <color theme="1"/>
        <rFont val="Trade Gothic Next"/>
        <family val="2"/>
      </rPr>
      <t xml:space="preserve">Fase de planificación: </t>
    </r>
    <r>
      <rPr>
        <sz val="12"/>
        <color theme="1"/>
        <rFont val="Trade Gothic Next"/>
        <family val="2"/>
      </rPr>
      <t xml:space="preserve">
- Consultar los posibles criterios de CPE para los objetos contractuales o para los oferentes.
- Definir los porcentajes apropiados para cada criterio completando los pasos de la matriz MECE
</t>
    </r>
    <r>
      <rPr>
        <b/>
        <sz val="12"/>
        <color theme="1"/>
        <rFont val="Trade Gothic Next"/>
        <family val="2"/>
      </rPr>
      <t>Fase de evaluación de ofertas:</t>
    </r>
    <r>
      <rPr>
        <sz val="12"/>
        <color theme="1"/>
        <rFont val="Trade Gothic Next"/>
        <family val="2"/>
      </rPr>
      <t xml:space="preserve">
- Evaluar el cumplimiento de criterios CPE de las ofertas recibidas, completando los pasos de la matriz MECE.     
</t>
    </r>
    <r>
      <rPr>
        <b/>
        <sz val="12"/>
        <color theme="1"/>
        <rFont val="Trade Gothic Next"/>
        <family val="2"/>
      </rPr>
      <t>La Administración es responsable de verificar el cumplimiento de los criterios de CPE que los oferentes cumplieron en la fase de selección de la oferta, durante la ejecución contractual o entrega</t>
    </r>
    <r>
      <rPr>
        <sz val="12"/>
        <color theme="1"/>
        <rFont val="Trade Gothic Next"/>
        <family val="2"/>
      </rPr>
      <t xml:space="preserve">.                                                       </t>
    </r>
  </si>
  <si>
    <r>
      <rPr>
        <b/>
        <sz val="12"/>
        <color theme="1"/>
        <rFont val="Trade Gothic Next"/>
        <family val="2"/>
      </rPr>
      <t xml:space="preserve">¿Qué contiene la caja de herramientas? </t>
    </r>
    <r>
      <rPr>
        <sz val="12"/>
        <color theme="1"/>
        <rFont val="Trade Gothic Next"/>
        <family val="2"/>
      </rPr>
      <t xml:space="preserve">
Esta caja de herramientas contiene:
a. </t>
    </r>
    <r>
      <rPr>
        <b/>
        <sz val="12"/>
        <color theme="1"/>
        <rFont val="Trade Gothic Next"/>
        <family val="2"/>
      </rPr>
      <t xml:space="preserve">Criterios de CPE para bienes, obras y servicios: </t>
    </r>
    <r>
      <rPr>
        <sz val="12"/>
        <color theme="1"/>
        <rFont val="Trade Gothic Next"/>
        <family val="2"/>
      </rPr>
      <t xml:space="preserve">lista de criterios que la Administración debe valorar para ser incorporar en los pliegos de condiciones.
b. </t>
    </r>
    <r>
      <rPr>
        <b/>
        <sz val="12"/>
        <color theme="1"/>
        <rFont val="Trade Gothic Next"/>
        <family val="2"/>
      </rPr>
      <t>Referencias para la definición de criterios de CPE:</t>
    </r>
    <r>
      <rPr>
        <sz val="12"/>
        <color theme="1"/>
        <rFont val="Trade Gothic Next"/>
        <family val="2"/>
      </rPr>
      <t xml:space="preserve"> lista de referencias adicionales para la definición o verificación de criterios de CPE como: Directrices, Decretos, criterios de etiquetado ambiental y normas INTE/ISO.
c. </t>
    </r>
    <r>
      <rPr>
        <b/>
        <sz val="12"/>
        <color theme="1"/>
        <rFont val="Trade Gothic Next"/>
        <family val="2"/>
      </rPr>
      <t>Matriz de Evaluación de Criterios Estratégicos (MECE):</t>
    </r>
    <r>
      <rPr>
        <sz val="12"/>
        <color theme="1"/>
        <rFont val="Trade Gothic Next"/>
        <family val="2"/>
      </rPr>
      <t xml:space="preserve"> permite evaluar y comparar los diferentes criterios de CPE, identificados para el objeto contractual y ayuda a priorizar los criterios más importantes y la toma de decisiones informadas durante los procedimientos de contratación.    </t>
    </r>
  </si>
  <si>
    <r>
      <t>Posterior al proceso de recepción de ofertas, podrá utilizar esta matriz para evaluar</t>
    </r>
    <r>
      <rPr>
        <sz val="12"/>
        <rFont val="Trade Gothic Next"/>
        <family val="2"/>
      </rPr>
      <t xml:space="preserve"> el cumplimiento de las ofertas presentadas para </t>
    </r>
    <r>
      <rPr>
        <sz val="12"/>
        <color theme="1"/>
        <rFont val="Trade Gothic Next"/>
        <family val="2"/>
      </rPr>
      <t xml:space="preserve">los criterios definidos. En la matriz puede ingresar un máximo de 10 oferentes y un mínimo de 2, y la evaluación la realizará en función de las categorías que haya incluido en el análisis. </t>
    </r>
  </si>
  <si>
    <t>Condiciones de admisibilidad de oferentes</t>
  </si>
  <si>
    <t>Paso 2. Selección y priorización de criterios de evaluación de CPE</t>
  </si>
  <si>
    <r>
      <t xml:space="preserve">Seleccione los criterios de evaluación según lo indicado en el Manual CPE,las guías temáticas correspondientes y/o los propuestas en esta Caja de Herramientas. </t>
    </r>
    <r>
      <rPr>
        <b/>
        <sz val="12"/>
        <rFont val="Trade Gothic Next"/>
        <family val="2"/>
      </rPr>
      <t>Cada una de las secciones le permitirá definir un nivel del importancia de cada criterio</t>
    </r>
    <r>
      <rPr>
        <sz val="12"/>
        <rFont val="Trade Gothic Next"/>
        <family val="2"/>
      </rPr>
      <t xml:space="preserve"> y sugerirá una clasificación sobre la cuál definir el peso o puntaje por asignar a dicho criterio.
Si desconoce los criterios de evaluación aplicables, consulte los criterios estratégicos incluidos en esta Caja de Herramientas u otras referencias. Si el objeto contractual en cuestión no se encuentra dentro de esta Caja de Herramientas la Administración dede hacer la definición, con el criterio técnico pertinente. 
En función de la clasificación obtenida para cada criterio, la matriz le recomendará un porcentaje por categoría (ambiental, social, económica, innovación y regionalización). 
Puede utilizar este valor para asignar los porcentajes de evaluación a cada criterio o bien tomarlo como referencia y variar los puntajes de cada categoría según considere conveniente desde el punto de vista técnico. </t>
    </r>
  </si>
  <si>
    <t>Paso 3. Evaluación de las ofertas recibidas</t>
  </si>
  <si>
    <t>Paso 1. Definición de las condiciones de admisibilidad</t>
  </si>
  <si>
    <r>
      <t xml:space="preserve">Establezca las condiciones de admisibilidad asegurándose de responder a la normativa legal, políticas o requisitos de cumplimiento obligatorio, relacionados al objeto contractual (Paso 2 del MICPE)
Si desconoce las condiciones de admisibilidad que podrían ser aplicables, </t>
    </r>
    <r>
      <rPr>
        <b/>
        <sz val="12"/>
        <rFont val="Trade Gothic Next"/>
        <family val="2"/>
      </rPr>
      <t>consulte las condiciones de admisibilidad propuestos en esta caja de herramientas u otras referencias.</t>
    </r>
    <r>
      <rPr>
        <sz val="12"/>
        <rFont val="Trade Gothic Next"/>
        <family val="2"/>
      </rPr>
      <t xml:space="preserve"> Si el objeto contractual en cuestión no se encuentra dentro de esta caja de herramientas no se exime a la Administración de incluirlos en el pliego de condiciones.</t>
    </r>
  </si>
  <si>
    <t>Admisibilidad 1</t>
  </si>
  <si>
    <t>Admisibilidad 3</t>
  </si>
  <si>
    <t>Admisibilidad 4</t>
  </si>
  <si>
    <t>Admisibilidad 5</t>
  </si>
  <si>
    <t>Admisibilidad 6</t>
  </si>
  <si>
    <t>Admisibilidad 7</t>
  </si>
  <si>
    <t>Admisibilidad 8</t>
  </si>
  <si>
    <t>Admisibilidad 9</t>
  </si>
  <si>
    <t>Admisibilidad 10</t>
  </si>
  <si>
    <t>Admisibilidad 11</t>
  </si>
  <si>
    <t>Admisibilidad 12</t>
  </si>
  <si>
    <t>Admisibilidad 13</t>
  </si>
  <si>
    <t>Admisibilidad 14</t>
  </si>
  <si>
    <t>Admisibilidad 15</t>
  </si>
  <si>
    <t>Admisibilidad 2</t>
  </si>
  <si>
    <t>Oferta</t>
  </si>
  <si>
    <t>Dirigido al oferente</t>
  </si>
  <si>
    <t>Cualquier bien que, a futuro, se convierta en residuo especial</t>
  </si>
  <si>
    <t>Cualquier bien empacado</t>
  </si>
  <si>
    <t>Productos de limpieza y sustancias químicas</t>
  </si>
  <si>
    <t>Vehículos</t>
  </si>
  <si>
    <t>El embalaje del producto se encuentra libre de poliestireno expandido, de acuerdo con la ley N°9703 y su reglamento N°42833-S sobre la prohibición de importación, comercialización y entrega de envases o recipientes de poliestireno expandido (estereofón)</t>
  </si>
  <si>
    <t xml:space="preserve">Plásticos y empaques </t>
  </si>
  <si>
    <t>Alimentación</t>
  </si>
  <si>
    <r>
      <rPr>
        <b/>
        <u/>
        <sz val="14"/>
        <rFont val="Trade Gothic Next"/>
        <family val="2"/>
      </rPr>
      <t xml:space="preserve">Instrucciones: </t>
    </r>
    <r>
      <rPr>
        <sz val="12"/>
        <rFont val="Trade Gothic Next"/>
        <family val="2"/>
      </rPr>
      <t xml:space="preserve">
En esta tabla se muestran una serie de condiciones de admisibilidad aplicables para una serie de objetos contractuales o dirigidos al oferente. Estas son algunas referencias generales, que en esta tabla no se mencione un requisito u objeto contractual no exime a la Administración de establecer estas condiciones dentro del pliego de condiciones. 
Utilice el filtro         para encontrar el objeto contractual o condiciones dirigidas al oferente. </t>
    </r>
  </si>
  <si>
    <t>Para consultar el tipo de póliza que corresponde según el objeto contractual puede verificarse en la página: https://www.grupoins.com/seguros-para-personas/riesgos-del-trabajo/</t>
  </si>
  <si>
    <t>El oferente cienta con las pólizas de riesgos del trabajo que le corresponden según la actividad contractual, de manera tal que cubra a todas las personas trabajadoras que se encuentren involucradas en la ejecución contractual (incluyendo subcontratos), de acuerdo con lo especificado en el Art. 205 del Código de Trabajo.</t>
  </si>
  <si>
    <t xml:space="preserve">El oferente otorga a sus personas trabajadoras un salario mínimo, o mayor a este, según lo establecido en el Decreto de Salarios Mínimos que emite el Consejo Nacional de Salarios cada semestre. Se compromete en su oferta a cancelar puntualmente los salarios a su personal, sin que exista la mínima demora, el plazo para el pago del salario nunca podrá ser mayor de una quincena para los trabajos manuales, ni de un mes para trabajos intelectuales y las personas servidoras domésticas. Lo anterior en conformidad con el capítulo 4 y 5 del Código de Trabajo. </t>
  </si>
  <si>
    <t xml:space="preserve">El oferente cumple con las jornadas laborales que correspondan según la actividad contractual, dichas jornadas no podrán sobrepasar los límites establecidos en el Capítulo 2 del Código de trabajo para el tiempo laboral según la jornada. </t>
  </si>
  <si>
    <r>
      <rPr>
        <u/>
        <sz val="12"/>
        <color theme="1"/>
        <rFont val="Trade Gothic Next"/>
        <family val="2"/>
      </rPr>
      <t xml:space="preserve">Alguno de los siguientes: </t>
    </r>
    <r>
      <rPr>
        <sz val="12"/>
        <color theme="1"/>
        <rFont val="Trade Gothic Next"/>
        <family val="2"/>
      </rPr>
      <t xml:space="preserve">
- Declaraciones indicadas en la interfaz del SDU (SICOP)
- Declaración jurada sobre el cumplimiento de las jornadas laborales
- Certificación o constancia de la Inspección de Trabajo, que indique que la empresa paga los salarios mínimos definidos
</t>
    </r>
    <r>
      <rPr>
        <u/>
        <sz val="12"/>
        <color theme="1"/>
        <rFont val="Trade Gothic Next"/>
        <family val="2"/>
      </rPr>
      <t>Como criterio de seguimiento:</t>
    </r>
    <r>
      <rPr>
        <sz val="12"/>
        <color theme="1"/>
        <rFont val="Trade Gothic Next"/>
        <family val="2"/>
      </rPr>
      <t xml:space="preserve">
- Informe mensual sobre los turnos de trabajo de cada persona trabajadora.</t>
    </r>
  </si>
  <si>
    <r>
      <rPr>
        <u/>
        <sz val="12"/>
        <color theme="1"/>
        <rFont val="Trade Gothic Next"/>
        <family val="2"/>
      </rPr>
      <t xml:space="preserve">Alguno de los siguientes: </t>
    </r>
    <r>
      <rPr>
        <sz val="12"/>
        <color theme="1"/>
        <rFont val="Trade Gothic Next"/>
        <family val="2"/>
      </rPr>
      <t xml:space="preserve">
- Declaraciones indicadas en la interfaz del SDU (SICOP)
</t>
    </r>
    <r>
      <rPr>
        <sz val="12"/>
        <rFont val="Trade Gothic Next"/>
        <family val="2"/>
      </rPr>
      <t xml:space="preserve">- Copia de la </t>
    </r>
    <r>
      <rPr>
        <sz val="12"/>
        <color theme="1"/>
        <rFont val="Trade Gothic Next"/>
        <family val="2"/>
      </rPr>
      <t xml:space="preserve">Planilla de la CCSS donde </t>
    </r>
    <r>
      <rPr>
        <sz val="12"/>
        <rFont val="Trade Gothic Next"/>
        <family val="2"/>
      </rPr>
      <t>consten los salarios de las personas trabajadoras contratadas.</t>
    </r>
    <r>
      <rPr>
        <sz val="12"/>
        <color theme="1"/>
        <rFont val="Trade Gothic Next"/>
        <family val="2"/>
      </rPr>
      <t xml:space="preserve">
- Declaración jurada que indique su compromiso de pago de salarios mínimos y el pago puntual de s</t>
    </r>
    <r>
      <rPr>
        <sz val="12"/>
        <rFont val="Trade Gothic Next"/>
        <family val="2"/>
      </rPr>
      <t>alarios, cuando se trate de la prestación de servicios continuos o según demanda.</t>
    </r>
    <r>
      <rPr>
        <sz val="12"/>
        <color theme="1"/>
        <rFont val="Trade Gothic Next"/>
        <family val="2"/>
      </rPr>
      <t xml:space="preserve">
- Certificación o constancia de la Inspección de Trabajo, que indique que la empresa paga los salarios mínimos definidos. </t>
    </r>
  </si>
  <si>
    <r>
      <rPr>
        <u/>
        <sz val="12"/>
        <rFont val="Trade Gothic Next"/>
        <family val="2"/>
      </rPr>
      <t xml:space="preserve">Alguno de los siguientes: </t>
    </r>
    <r>
      <rPr>
        <sz val="12"/>
        <rFont val="Trade Gothic Next"/>
        <family val="2"/>
      </rPr>
      <t xml:space="preserve">
- Interfaz del SDU (SICOP)
- Constancia emitida por la CCSS de que el oferente se encuentra al día en el pago de sus obligaciones con la CCSS.
- https://sfa.ccss.sa.cr/moroso/</t>
    </r>
  </si>
  <si>
    <r>
      <rPr>
        <u/>
        <sz val="12"/>
        <rFont val="Trade Gothic Next"/>
        <family val="2"/>
      </rPr>
      <t xml:space="preserve">Alguno de los siguientes: </t>
    </r>
    <r>
      <rPr>
        <sz val="12"/>
        <rFont val="Trade Gothic Next"/>
        <family val="2"/>
      </rPr>
      <t xml:space="preserve">
- Interfaz del SDU (SICOP)
- Documento que compruebe estar al día con FODESAF.
- https://fodesaf.go.cr/gestion_de_cobros/Consulta_patronos_morosos.html</t>
    </r>
  </si>
  <si>
    <r>
      <rPr>
        <u/>
        <sz val="12"/>
        <color theme="1"/>
        <rFont val="Trade Gothic Next"/>
        <family val="2"/>
      </rPr>
      <t xml:space="preserve">Alguno de los siguientes: 
</t>
    </r>
    <r>
      <rPr>
        <sz val="12"/>
        <color theme="1"/>
        <rFont val="Trade Gothic Next"/>
        <family val="2"/>
      </rPr>
      <t xml:space="preserve">- Interfaz del SDU (SICOP)
- Póliza  de riesgos del trabajo, acorde con las labores contratadas y vigente. 
</t>
    </r>
  </si>
  <si>
    <t>El oferente asegura la salud y seguridad ocupacional, según lo establecido en el numeral 274 y siguientes del Código de Trabajo y en los Reglamentos de Salud Ocupacional.</t>
  </si>
  <si>
    <t>En caso de que el oferente cuente con más de 10 personas trabajadoras deberá contar con una Comisión de Salud Ocupacional inscrito en el Consejo de Salud Ocupacional (www.cso.go.cr), por lo que deberá presentar evidencia de la inscripción. 
En el caso de que cuente con más de 50 personas trabajadoras deberá presentar el Plan de Salud Ocupacional.</t>
  </si>
  <si>
    <t>El oferente cumple con lo establecido en la legislación referente al trabajo infantil y adolescente; según el Régimen Especial de Protección al Adolescente Trabajador del Código de la Niñez y la Adolescencia (Ley N°7739), en la Prohibición del Trabajo Peligroso e Insalubre para Personas Adolescentes Trabajadoras (Ley N°8922).</t>
  </si>
  <si>
    <t>El oferente demuestra que el personal contratado la actividad contractual se encuentra habilitado legalmente para trabajar en el país, según se establece en la Ley 8764 Ley General de Migración y Extranjería.</t>
  </si>
  <si>
    <r>
      <rPr>
        <u/>
        <sz val="12"/>
        <color theme="1"/>
        <rFont val="Trade Gothic Next"/>
        <family val="2"/>
      </rPr>
      <t xml:space="preserve">Alguno de los siguientes: </t>
    </r>
    <r>
      <rPr>
        <sz val="12"/>
        <color theme="1"/>
        <rFont val="Trade Gothic Next"/>
        <family val="2"/>
      </rPr>
      <t xml:space="preserve">
- Declaraciones indicadas en la interfaz del SDU (SICOP)
- Declaración jurada firmada por el representante legal que abarque los aspectos indicados en el artículo 29 de la Ley N°9986. </t>
    </r>
  </si>
  <si>
    <r>
      <rPr>
        <u/>
        <sz val="12"/>
        <color theme="1"/>
        <rFont val="Trade Gothic Next"/>
        <family val="2"/>
      </rPr>
      <t xml:space="preserve">Alguno de los siguientes: </t>
    </r>
    <r>
      <rPr>
        <sz val="12"/>
        <color theme="1"/>
        <rFont val="Trade Gothic Next"/>
        <family val="2"/>
      </rPr>
      <t xml:space="preserve">
- Declaraciones indicadas en la interfaz del SDU (SICOP)
- Declaración jurada que indique no cuenta con trabajo infantil, de acuerdo con lo especificado en la Ley N°7739 Código de la Niñez y la Adolescencia.</t>
    </r>
  </si>
  <si>
    <t>El oferente se compromete a actuar de manera proba, íntegra y transparente en la presentación de su oferta y eventual ejecución y cierre contractual. Además, no se encuentra sujeto a ninguna de afecto a las prohibiciones -según corresponda-  señaladas en el artículo 28  de la indicadas en la Ley N°9986.</t>
  </si>
  <si>
    <r>
      <rPr>
        <u/>
        <sz val="12"/>
        <color theme="1"/>
        <rFont val="Trade Gothic Next"/>
        <family val="2"/>
      </rPr>
      <t xml:space="preserve">Alguno de los siguientes: </t>
    </r>
    <r>
      <rPr>
        <sz val="12"/>
        <color theme="1"/>
        <rFont val="Trade Gothic Next"/>
        <family val="2"/>
      </rPr>
      <t xml:space="preserve">
- Declaraciones indicadas en la interfaz del SDU (SICOP)
- Declaración jurada firmada por el representante legal que indique el cumplimiento con la Ley N°8764.</t>
    </r>
  </si>
  <si>
    <r>
      <t>El oferente cuenta con un Programa de Gestión Integral de Residuos Sólidos (PGIRS) que garantiza la disposición y separación adecuada de residuos generados en sus actividades</t>
    </r>
    <r>
      <rPr>
        <sz val="12"/>
        <rFont val="Trade Gothic Next"/>
        <family val="2"/>
      </rPr>
      <t>, de acuerdo con lo especificado en la Ley para la Gestión Integral de Residuos N° 8839</t>
    </r>
    <r>
      <rPr>
        <sz val="12"/>
        <color theme="1"/>
        <rFont val="Trade Gothic Next"/>
        <family val="2"/>
      </rPr>
      <t xml:space="preserve">  – Artículo 44</t>
    </r>
  </si>
  <si>
    <t xml:space="preserve">Esta condición es aplicable cuando existan actividades contractuales que se ejecutan en las oficinas del oferente o en el caso de obras. Cuando se trata de servicios que se brindan en las instalaciones de la Administración, la gestión de los residuos deberá ejecutarse de acuerdo con el PGIRS instritucional. En este último caso, es posible solicitar que el oferente debe apegarse a las políticas y planes institucionales para la gestión de los residuos. 
En el caso de residuos peligrosos o especiales generados por el oferente, siempre debe solicitarse que este los gestione de manera adecuada. </t>
  </si>
  <si>
    <t>El oferente utiliza a gestores autorizados ante el Ministerio de Salud para la gestión de los residuos generados por la ejecución de las actividades contractuales, de acuerdo con lo especificado en la Ley para la Gestión Integral de Residuos N°8839 – Artículo 5</t>
  </si>
  <si>
    <t xml:space="preserve">Según la actividad contractual, el tipo de residuos generados será variable. Cada tipo de residuo puede implicar el uso de uno o más gestores autorizados. </t>
  </si>
  <si>
    <r>
      <rPr>
        <u/>
        <sz val="12"/>
        <color theme="1"/>
        <rFont val="Trade Gothic Next"/>
        <family val="2"/>
      </rPr>
      <t>El oferente presenta:</t>
    </r>
    <r>
      <rPr>
        <sz val="12"/>
        <color theme="1"/>
        <rFont val="Trade Gothic Next"/>
        <family val="2"/>
      </rPr>
      <t xml:space="preserve">
Programa de Gestión Integral de Residuos (PGIR), que garantice:
- Separación de los residuos valorizables (para reciclaje) y su entrega a un gestor de residuos autorizado por el Ministerio de Salud.
- </t>
    </r>
    <r>
      <rPr>
        <sz val="12"/>
        <rFont val="Trade Gothic Next"/>
        <family val="2"/>
      </rPr>
      <t>Disposición de residuos no valorizables en concordancia con lo establecido en la ley N°8839 y sus reglamentos.</t>
    </r>
    <r>
      <rPr>
        <sz val="12"/>
        <color theme="1"/>
        <rFont val="Trade Gothic Next"/>
        <family val="2"/>
      </rPr>
      <t xml:space="preserve">
</t>
    </r>
    <r>
      <rPr>
        <b/>
        <sz val="12"/>
        <color theme="1"/>
        <rFont val="Trade Gothic Next"/>
        <family val="2"/>
      </rPr>
      <t xml:space="preserve">- </t>
    </r>
    <r>
      <rPr>
        <sz val="12"/>
        <color theme="1"/>
        <rFont val="Trade Gothic Next"/>
        <family val="2"/>
      </rPr>
      <t xml:space="preserve">Recolección separada y colocación en sitio de almacenaje temporal aislado de residuos peligros, en caso de generarse, que permita un manejo ambientalmente seguro de estos, sin posibilidad de fugas al medio circundante, así como indumentaria de seguridad del personal que recoge los residuos y su correcto uso.
- El manejo integral de los residuos peligrosos y una evaluación de riesgos de las etapas de manejo de residuos peligrosos que incluya los peligros detectados en la identificación y clasificación de los residuos peligrosos, la evaluación de posibles exposiciones a dichos peligros y medidas de mitigación; en caso de generarse. </t>
    </r>
  </si>
  <si>
    <r>
      <rPr>
        <u/>
        <sz val="12"/>
        <color theme="1"/>
        <rFont val="Trade Gothic Next"/>
        <family val="2"/>
      </rPr>
      <t>Alguno de los siguientes:</t>
    </r>
    <r>
      <rPr>
        <sz val="12"/>
        <color theme="1"/>
        <rFont val="Trade Gothic Next"/>
        <family val="2"/>
      </rPr>
      <t xml:space="preserve">
- Copia de los certificados de gestor autorizados vigentes, de los proveedores que gestionan residuos para la organización. 
- Documento (contrato, acuerdo, etc.) que garantice la relación comercial entre el oferente y gestor autorizado. 
</t>
    </r>
    <r>
      <rPr>
        <u/>
        <sz val="12"/>
        <color theme="1"/>
        <rFont val="Trade Gothic Next"/>
        <family val="2"/>
      </rPr>
      <t xml:space="preserve">Como criterio de seguimiento: </t>
    </r>
    <r>
      <rPr>
        <sz val="12"/>
        <color theme="1"/>
        <rFont val="Trade Gothic Next"/>
        <family val="2"/>
      </rPr>
      <t xml:space="preserve">
- Documento emitido por el gestor autorizado indicando el tipo y cantidad de residuos recolectados; o en su defecto, alguna evidencia de entrega de los residuos para su gestión adecuada. </t>
    </r>
  </si>
  <si>
    <t>El oferente presenta el informe de cumplimiento anual de botellas plásticas, de acuerdo con lo especificado en el Reglamento a la Ley para Combatir la Contaminación por Plástico, N° 9786 y su reglmento N°43985 - Artículo 7.</t>
  </si>
  <si>
    <t>Esta condición es aplicable a los importadores, productores, comercializadores y distribuidores de botellas plásticas de un solo uso, y los distribuidores de productos envasados en este tipo de botellas.</t>
  </si>
  <si>
    <r>
      <rPr>
        <u/>
        <sz val="12"/>
        <color theme="1"/>
        <rFont val="Trade Gothic Next"/>
        <family val="2"/>
      </rPr>
      <t>El oferente presenta:</t>
    </r>
    <r>
      <rPr>
        <sz val="12"/>
        <color theme="1"/>
        <rFont val="Trade Gothic Next"/>
        <family val="2"/>
      </rPr>
      <t xml:space="preserve">
- Copia del informe de cumplimiento anual de botellas plásticas, entregado a la Dirección de Protección Radiológica y Salud Ambiental (DPRSA)</t>
    </r>
  </si>
  <si>
    <t xml:space="preserve">Al final de su vida útil, el bien es recibido por el oferente para darle un adecuado tratamiento en su disposición final, así como sus accesorios de menor vida útil y con posibilidad de ser contaminantes (por ejemplo, baterías de las computadoras portátiles, baterías del vehículo). Por lo tanto, el oferente forma parte de una Unidad de Cumplimiento que garantice la aplicación del principio de responsabilidad extendida del productor / importador, de conformidad con lo establecido en el decreto ejecutivo N°35933 y decreto ejecutivo N°38272. </t>
  </si>
  <si>
    <t>Según el Reglamento para la Declaratoria de Residuos de Manejo Especial N°38272-S esta condición le aplica obligatoriamente a los bienes cubiertos por la responsabilidad extendida del productor, definidos en el Anexo 1 de dicho reglamento.
1. Llantas usadas (reguladas por el Reglamento sobre Llantas de Desecho N° 33745-S).
2. Baterías ácido plomo. 
3. Pilas de reloj, pilas: carbón-manganeso, carbón-zinc, litio-cadmio, litio y zinc.
4. Aires acondicionados, refrigeradoras, transporte de frío y equipos de refrigeración industrial. 
5. Aceite lubricante usado. 
6. Envases plásticos para contener aceites lubricantes. 
7. Envases metálicos, plástico y vidrio para contener agroquímicos (después del triple lavado). 
8. Artefactos eléctricos (línea blanca). 
9. Artefactos electrónicos (regulados por el Reglamento para la Gestión Integral de Residuos Electrónicos N° 35933-S). 
10. Fluorescentes y bombillos compactos. 
11. Refrigerantes.
12. Colchones. 
13. Poliestireno (estereofón). 
14. Vehículos automotores y equipo especial.</t>
  </si>
  <si>
    <t>Bienes, obras o servicios</t>
  </si>
  <si>
    <t>Las obras, bienes o servicios incluyen medidas establecidas por la Ley N°7600 asegurando la accesibilidad para personas con discapacidad, en su diversidad, que garantice que el entorno, los bienes, los servicios, las instalaciones y las obras públicas sean accesibles para que las personas los usen y disfruten.</t>
  </si>
  <si>
    <r>
      <rPr>
        <u/>
        <sz val="12"/>
        <color theme="1"/>
        <rFont val="Trade Gothic Next"/>
        <family val="2"/>
      </rPr>
      <t>El oferente presenta:</t>
    </r>
    <r>
      <rPr>
        <sz val="12"/>
        <color theme="1"/>
        <rFont val="Trade Gothic Next"/>
        <family val="2"/>
      </rPr>
      <t xml:space="preserve">
-Especificaciones técnicas que indiquen las medidas de accesibilidad incorporadas, según la actividad contractual. </t>
    </r>
  </si>
  <si>
    <t>Aires acondicionados y refrigeración</t>
  </si>
  <si>
    <t>Los aires acondicionados y equipos de refrigeración son instalados por personal capacitado en el manejo de este tipo de equipos y de su gas refrigerante, de conformidad con lo establecido en el Reglamento de Control de Sustancias Agotadoras de la Capa de Ozono (SAO), N° 35676 - Artículo 30.</t>
  </si>
  <si>
    <t>Cualquier bien que, a futuro, se convierta en residuo peligroso</t>
  </si>
  <si>
    <t>Esta condición es aplicable a los bienes que se conviertan en residuos peligrosos según la categorización indicada en el  anexo 1 del Reglamento general para la clasificación y manejo de residuos peligrosos N°41527-S-MINAE</t>
  </si>
  <si>
    <t>Durante la recepción dle bien, se debe entregar la  la hoja de seguridad e indicaciones para el manejo del residuo una vez que se genere. Al final de su vida útil, el bien y sus accesorios son recibidos por el oferente para darle un adecuado tratamiento y disposición final.  El oferente debe brindar a la Administración un recipiente adecuado para el almacenamiento temporal de los residuos peligrosos, previo a su recolección y tratamiento; en conformidad con el Reglamento general para la clasificación y manejo de residuos peligrosos N°41527-S-MINAE.</t>
  </si>
  <si>
    <r>
      <rPr>
        <u/>
        <sz val="12"/>
        <color theme="1"/>
        <rFont val="Trade Gothic Next"/>
        <family val="2"/>
      </rPr>
      <t>El oferente presenta:</t>
    </r>
    <r>
      <rPr>
        <sz val="12"/>
        <color theme="1"/>
        <rFont val="Trade Gothic Next"/>
        <family val="2"/>
      </rPr>
      <t xml:space="preserve">
- Especificación técnica del fabricante.</t>
    </r>
  </si>
  <si>
    <r>
      <t>Los productos de limpieza o cualquier otro producto peligroso a utilizar por el oferente están debidamente identificados y cuentan con su ficha de seguridad, de acuerdo con lo especificado en el</t>
    </r>
    <r>
      <rPr>
        <sz val="12"/>
        <rFont val="Trade Gothic Next"/>
        <family val="2"/>
      </rPr>
      <t xml:space="preserve"> Reglamento General sobre el Manejo y Almacenamiento de Sustancias Peligrosas, N° 28113-S.</t>
    </r>
  </si>
  <si>
    <r>
      <rPr>
        <u/>
        <sz val="12"/>
        <color theme="1"/>
        <rFont val="Trade Gothic Next"/>
        <family val="2"/>
      </rPr>
      <t>El oferente presenta:</t>
    </r>
    <r>
      <rPr>
        <sz val="12"/>
        <color theme="1"/>
        <rFont val="Trade Gothic Next"/>
        <family val="2"/>
      </rPr>
      <t xml:space="preserve">
- Lista de productos a utilizar y su clasificación de peligrosidad
- Manual técnico del producto, hoja de seguridad de cada producto o certificado de fabricante.</t>
    </r>
  </si>
  <si>
    <r>
      <rPr>
        <u/>
        <sz val="12"/>
        <color theme="1"/>
        <rFont val="Trade Gothic Next"/>
        <family val="2"/>
      </rPr>
      <t>El oferente presenta:</t>
    </r>
    <r>
      <rPr>
        <sz val="12"/>
        <color theme="1"/>
        <rFont val="Trade Gothic Next"/>
        <family val="2"/>
      </rPr>
      <t xml:space="preserve">
- Certificado de fábrica que indique la marca, modelo y el tipo de tecnología.
- Manual técnico o bien una certificación del fabricante con la información requerida.</t>
    </r>
  </si>
  <si>
    <t xml:space="preserve">Los vehículos de hidrógeno pueden considerarse como cero emisiones. </t>
  </si>
  <si>
    <t>No se aceptan afirmaciones como “100 % biodegradable” 100 % reciclable” “Amigable con el ambiente” ni similares que no cuenten con el debido respaldo de un certificado de fábrica o de laboratorio competente.</t>
  </si>
  <si>
    <r>
      <rPr>
        <u/>
        <sz val="12"/>
        <color theme="1"/>
        <rFont val="Trade Gothic Next"/>
        <family val="2"/>
      </rPr>
      <t>Alguno de los siguientes:</t>
    </r>
    <r>
      <rPr>
        <sz val="12"/>
        <color theme="1"/>
        <rFont val="Trade Gothic Next"/>
        <family val="2"/>
      </rPr>
      <t xml:space="preserve">
- Declaración jurada sobre el uso de utensilios reutilizables (vajillas, cubiertos, recipientes y otros utensilios) y el compromiso de no utilizar utensilios de poliestireno ni de otros plásticos desechables de un solo uso, o 
- Certificación o ficha técnica del material biodegradable y compostable (papel, cartón, celulosa, bioplásticos) según la Normativa técnica INTE B25: Etiquetado RCM para materiales renovables y compostables. 
- Análisis de laboratorio con ensayos acreditados por el ECA para la biodegradabilidad y compostabilidad en 180 días. </t>
    </r>
  </si>
  <si>
    <t>El sitio donde se preparan los alimentos cuenta con un sistema de captación de grasas (trampa de grasa o similar).</t>
  </si>
  <si>
    <r>
      <rPr>
        <u/>
        <sz val="12"/>
        <rFont val="Trade Gothic Next"/>
        <family val="2"/>
      </rPr>
      <t xml:space="preserve">Alguno de los siguientes: </t>
    </r>
    <r>
      <rPr>
        <sz val="12"/>
        <color theme="1"/>
        <rFont val="Trade Gothic Next"/>
        <family val="2"/>
      </rPr>
      <t xml:space="preserve">
- Declaración del fabricante y la  manual técnico del sistema de captación de grasas a utilizar.
-Copia de registros de mantenimiento del sistema de captación de grasas u otra evidencia de su funcionamiento. </t>
    </r>
  </si>
  <si>
    <t>En cumplimiento con Ley N°9786 y su reglamento N°43985 sobre la prohibición de la compra, uso y consumo de plásticos de un solo uso:
-No se acepta el uso ni la provisión de plásticos de un solo uso (desechables) como: platos, cubiertos, pajillas, vasos, etc como parte de la actividad contractual.
-No se acepta ningún material oxo degradable ni oxo biodegradable al ser materiales generadores de micro plásticos, como parte de la actividad contractual.</t>
  </si>
  <si>
    <t>Llantas</t>
  </si>
  <si>
    <t>El oferente cumple con el Decreto Ejecutivo N°38933-S Criterios ambientales establecidos en la Ley para la Gestión Integral de Residuos para la compra de llantas por parte de las entidades que componen la Administración Pública, y el Decreto Ejecutivo N°33745 “Reglamento sobre Llantas de Desecho”, por lo cual:
- Forma parte de una unidad de cumplimiento
- Cuenta con el Permiso Sanitario de Funcionamiento vigente otorgado por el Área Rectora de Salud correspondiente.
- Recibe las llantas usadas entregadas por los usuarios finales al comprar nuevas o recauchadas. 
- Realiza el almacenamiento y transporte a los sitios de tratamiento de las llantas de desecho, en forma individual o a través de convenios o contratos con personas físicas o jurídicas.
- Garantiza que el tratamiento de las llantas de desecho se efectúe por una empresa que cuente con la autorización específica para esa actividad otorgada por el Ministerio de Salud (gestor autorizado).
- Presenta ante el Área Rectora de Salud un Plan de Manejo de Residuos Sólidos específico para llantas de desecho.</t>
  </si>
  <si>
    <r>
      <rPr>
        <u/>
        <sz val="12"/>
        <rFont val="Trade Gothic Next"/>
        <family val="2"/>
      </rPr>
      <t>El oferente presenta:</t>
    </r>
    <r>
      <rPr>
        <sz val="12"/>
        <rFont val="Trade Gothic Next"/>
        <family val="2"/>
      </rPr>
      <t xml:space="preserve">
- Certificado emitido por el Ministerio de Salud de que forman parte de una Unidad de Cumplimiento debidamente registrada. Esto también se puede verificar en Registro de Unidades de Cumplimiento.
- Permiso Sanitario de Funcionamiento vigente.
- Planes de Cumplimiento de la Unidad de Cumplimiento, específico para llantas de desecho, debidamente aprobado por el Ministerio de Salud.
</t>
    </r>
  </si>
  <si>
    <t>Nivel</t>
  </si>
  <si>
    <t xml:space="preserve">Una vez finalizada la selección de los criterios, indique en la celda en gris junto al título de cada tabla, la cantidad de criterios elegidos en cada categoría. </t>
  </si>
  <si>
    <t>Criterios de evaluación ambientales</t>
  </si>
  <si>
    <t>Criterios de evaluación sociales</t>
  </si>
  <si>
    <t>Criterios de evaluación económicos</t>
  </si>
  <si>
    <t>Criterios de evaluación innovadores</t>
  </si>
  <si>
    <t>Cantidad de criterios</t>
  </si>
  <si>
    <r>
      <rPr>
        <b/>
        <u/>
        <sz val="16"/>
        <rFont val="Trade Gothic Next"/>
        <family val="2"/>
      </rPr>
      <t>Instrucciones:</t>
    </r>
    <r>
      <rPr>
        <b/>
        <u/>
        <sz val="12"/>
        <rFont val="Trade Gothic Next"/>
        <family val="2"/>
      </rPr>
      <t xml:space="preserve">
</t>
    </r>
    <r>
      <rPr>
        <sz val="12"/>
        <rFont val="Trade Gothic Next"/>
        <family val="2"/>
      </rPr>
      <t>En esta hoja encontrará 5 tablas: criterios ambientales, criterios sociales, criterios económicos, criterios de innovación y criterio de regionalización.
En cada tabla de criterios de CPE, complete las celdas en gris               con el criterio de evaluación seleccionado y su nivel de importancia.</t>
    </r>
    <r>
      <rPr>
        <b/>
        <u/>
        <sz val="12"/>
        <rFont val="Trade Gothic Next"/>
        <family val="2"/>
      </rPr>
      <t xml:space="preserve">
</t>
    </r>
    <r>
      <rPr>
        <b/>
        <sz val="12"/>
        <rFont val="Trade Gothic Next"/>
        <family val="2"/>
      </rPr>
      <t xml:space="preserve">Puede incluir un máximo de 5 criterios por categoría. </t>
    </r>
  </si>
  <si>
    <r>
      <t>Para asignar el nivel de importancia elija un número del 1 al 3, siendo el</t>
    </r>
    <r>
      <rPr>
        <b/>
        <sz val="12"/>
        <color theme="1"/>
        <rFont val="Trade Gothic Next"/>
        <family val="2"/>
      </rPr>
      <t xml:space="preserve"> nivel</t>
    </r>
    <r>
      <rPr>
        <sz val="12"/>
        <color theme="1"/>
        <rFont val="Trade Gothic Next"/>
        <family val="2"/>
      </rPr>
      <t xml:space="preserve"> </t>
    </r>
    <r>
      <rPr>
        <b/>
        <sz val="12"/>
        <color theme="1"/>
        <rFont val="Trade Gothic Next"/>
        <family val="2"/>
      </rPr>
      <t>1 de importancia baja</t>
    </r>
    <r>
      <rPr>
        <sz val="12"/>
        <color theme="1"/>
        <rFont val="Trade Gothic Next"/>
        <family val="2"/>
      </rPr>
      <t>, el</t>
    </r>
    <r>
      <rPr>
        <b/>
        <sz val="12"/>
        <color theme="1"/>
        <rFont val="Trade Gothic Next"/>
        <family val="2"/>
      </rPr>
      <t xml:space="preserve"> nivel</t>
    </r>
    <r>
      <rPr>
        <sz val="12"/>
        <color theme="1"/>
        <rFont val="Trade Gothic Next"/>
        <family val="2"/>
      </rPr>
      <t xml:space="preserve"> </t>
    </r>
    <r>
      <rPr>
        <b/>
        <sz val="12"/>
        <color theme="1"/>
        <rFont val="Trade Gothic Next"/>
        <family val="2"/>
      </rPr>
      <t>2 de importancia media</t>
    </r>
    <r>
      <rPr>
        <sz val="12"/>
        <color theme="1"/>
        <rFont val="Trade Gothic Next"/>
        <family val="2"/>
      </rPr>
      <t xml:space="preserve"> y el </t>
    </r>
    <r>
      <rPr>
        <b/>
        <sz val="12"/>
        <color theme="1"/>
        <rFont val="Trade Gothic Next"/>
        <family val="2"/>
      </rPr>
      <t>nivel 3 de importancia alta</t>
    </r>
    <r>
      <rPr>
        <sz val="12"/>
        <color theme="1"/>
        <rFont val="Trade Gothic Next"/>
        <family val="2"/>
      </rPr>
      <t>. Solamente puede elegir entre los niveles 1, 2 y 3 (las opciones de la lista desplegable). En la siguiente tabla se muestra la clasificación del nivel de importancia. La MECE automaticamente indicará la clasificación de importancia.</t>
    </r>
  </si>
  <si>
    <t>2.1 Definición y Priorización de Criterios de Evaluación</t>
  </si>
  <si>
    <r>
      <t xml:space="preserve">La información indicada en esta tabla </t>
    </r>
    <r>
      <rPr>
        <b/>
        <sz val="12"/>
        <color theme="1"/>
        <rFont val="Trade Gothic Next"/>
        <family val="2"/>
      </rPr>
      <t>se transfiere automáticamente a la hoja de peso para cada categoría y evaluación de Condiciones de CPE.</t>
    </r>
    <r>
      <rPr>
        <sz val="12"/>
        <color theme="1"/>
        <rFont val="Trade Gothic Next"/>
        <family val="2"/>
      </rPr>
      <t xml:space="preserve"> </t>
    </r>
  </si>
  <si>
    <r>
      <t xml:space="preserve">Si desconoce cuales criterios definir para el objeto contractual </t>
    </r>
    <r>
      <rPr>
        <b/>
        <sz val="12"/>
        <color theme="1"/>
        <rFont val="Trade Gothic Next"/>
        <family val="2"/>
      </rPr>
      <t xml:space="preserve">consulte las guías asociadas el MICPE y los criterios definidos dentro de esta caja de herramientas. </t>
    </r>
    <r>
      <rPr>
        <sz val="12"/>
        <color theme="1"/>
        <rFont val="Trade Gothic Next"/>
        <family val="2"/>
      </rPr>
      <t xml:space="preserve">Si el objeto contractual en cuestión no se encuentra dentro de esta caja de herramientas no se exime a la Administración de incluirlos en el pliego de condiciones. </t>
    </r>
  </si>
  <si>
    <t xml:space="preserve">
</t>
  </si>
  <si>
    <t>2.2. Definición de peso de las categorías</t>
  </si>
  <si>
    <r>
      <rPr>
        <b/>
        <u/>
        <sz val="14"/>
        <rFont val="Trade Gothic Next"/>
        <family val="2"/>
      </rPr>
      <t>Instrucciones:</t>
    </r>
    <r>
      <rPr>
        <b/>
        <u/>
        <sz val="12"/>
        <rFont val="Trade Gothic Next"/>
        <family val="2"/>
      </rPr>
      <t xml:space="preserve">
</t>
    </r>
    <r>
      <rPr>
        <b/>
        <sz val="12"/>
        <rFont val="Trade Gothic Next"/>
        <family val="2"/>
      </rPr>
      <t>Esta hoja se completa automáticamente</t>
    </r>
    <r>
      <rPr>
        <sz val="12"/>
        <rFont val="Trade Gothic Next"/>
        <family val="2"/>
      </rPr>
      <t xml:space="preserve"> según la cantidad de criterios y el nivel de importancia indicados en la hoja anterior </t>
    </r>
    <r>
      <rPr>
        <i/>
        <sz val="12"/>
        <rFont val="Trade Gothic Next"/>
        <family val="2"/>
      </rPr>
      <t>2.1. Definición y priorización de criterios de CPE</t>
    </r>
    <r>
      <rPr>
        <sz val="12"/>
        <rFont val="Trade Gothic Next"/>
        <family val="2"/>
      </rPr>
      <t xml:space="preserve">. Basada en esta información, </t>
    </r>
    <r>
      <rPr>
        <b/>
        <sz val="12"/>
        <rFont val="Trade Gothic Next"/>
        <family val="2"/>
      </rPr>
      <t xml:space="preserve">la MECE le indica el porcentaje recomendado </t>
    </r>
    <r>
      <rPr>
        <sz val="12"/>
        <rFont val="Trade Gothic Next"/>
        <family val="2"/>
      </rPr>
      <t xml:space="preserve">a asignar para cada categoría de criterios, basada en el máximo del 25 % establecido en la legislación. </t>
    </r>
    <r>
      <rPr>
        <b/>
        <u/>
        <sz val="12"/>
        <rFont val="Trade Gothic Next"/>
        <family val="2"/>
      </rPr>
      <t xml:space="preserve"> 
</t>
    </r>
    <r>
      <rPr>
        <sz val="12"/>
        <rFont val="Trade Gothic Next"/>
        <family val="2"/>
      </rPr>
      <t xml:space="preserve">La Aministración cuenta con la discresionalidad para asignar el puntaje que considere apropiado, por lo que, junto al porcentaje recomendado, </t>
    </r>
    <r>
      <rPr>
        <b/>
        <sz val="12"/>
        <rFont val="Trade Gothic Next"/>
        <family val="2"/>
      </rPr>
      <t xml:space="preserve">podrá indicar el puntaje final que se asigne en el metodología de evaluación, </t>
    </r>
    <r>
      <rPr>
        <sz val="12"/>
        <rFont val="Trade Gothic Next"/>
        <family val="2"/>
      </rPr>
      <t>en las celdas color gris</t>
    </r>
  </si>
  <si>
    <t>3.1 Revisión de las condiciones de admisibilidad</t>
  </si>
  <si>
    <r>
      <rPr>
        <b/>
        <u/>
        <sz val="16"/>
        <rFont val="Trade Gothic Next"/>
        <family val="2"/>
      </rPr>
      <t xml:space="preserve">Instrucciones:
</t>
    </r>
    <r>
      <rPr>
        <sz val="12"/>
        <rFont val="Trade Gothic Next"/>
        <family val="2"/>
      </rPr>
      <t xml:space="preserve">Complete las celdas en gris               con las condiciones de admisibilidad aplicables a las ofertas. Indique además el medio de verificación con el cuál se revisa el cumplimiento de dicha condición. </t>
    </r>
    <r>
      <rPr>
        <b/>
        <sz val="12"/>
        <rFont val="Trade Gothic Next"/>
        <family val="2"/>
      </rPr>
      <t>Dentro de la MECE, puede establecer un máximo de 15 condiciones,</t>
    </r>
    <r>
      <rPr>
        <sz val="12"/>
        <rFont val="Trade Gothic Next"/>
        <family val="2"/>
      </rPr>
      <t xml:space="preserve"> en caso de que requiera revisar una mayor cantidad, se recomienda realizar una copia del archivo y continuar ahí. 
Las condiciones indicadas en esta tabla </t>
    </r>
    <r>
      <rPr>
        <b/>
        <sz val="12"/>
        <rFont val="Trade Gothic Next"/>
        <family val="2"/>
      </rPr>
      <t>se transfieren automáticamente</t>
    </r>
    <r>
      <rPr>
        <sz val="12"/>
        <rFont val="Trade Gothic Next"/>
        <family val="2"/>
      </rPr>
      <t xml:space="preserve"> a la hoja de Evaluación de Condiciones de Admisibilidad (paso 3.1)</t>
    </r>
  </si>
  <si>
    <r>
      <rPr>
        <b/>
        <u/>
        <sz val="14"/>
        <color theme="1"/>
        <rFont val="Trade Gothic Next"/>
        <family val="2"/>
      </rPr>
      <t>Instrucciones:</t>
    </r>
    <r>
      <rPr>
        <b/>
        <u/>
        <sz val="12"/>
        <color theme="1"/>
        <rFont val="Trade Gothic Next"/>
        <family val="2"/>
      </rPr>
      <t xml:space="preserve">
</t>
    </r>
    <r>
      <rPr>
        <sz val="12"/>
        <color theme="1"/>
        <rFont val="Trade Gothic Next"/>
        <family val="2"/>
      </rPr>
      <t xml:space="preserve">Utilice esta hoja una vez que haya realizado la apertura de las ofertas y se encuentre en la fase de determinar si las ofertas son admisibles o no. </t>
    </r>
    <r>
      <rPr>
        <b/>
        <sz val="12"/>
        <color theme="1"/>
        <rFont val="Trade Gothic Next"/>
        <family val="2"/>
      </rPr>
      <t xml:space="preserve">Esta hoja transfiere automáticamente la información indicada en el </t>
    </r>
    <r>
      <rPr>
        <b/>
        <i/>
        <sz val="12"/>
        <color theme="1"/>
        <rFont val="Trade Gothic Next"/>
        <family val="2"/>
      </rPr>
      <t>paso 1. Definición de condiciones de admisibilidad,</t>
    </r>
    <r>
      <rPr>
        <sz val="12"/>
        <color theme="1"/>
        <rFont val="Trade Gothic Next"/>
        <family val="2"/>
      </rPr>
      <t xml:space="preserve"> y tiene el objetivo de determinar cuales ofertas son admisibles y cuales no. </t>
    </r>
    <r>
      <rPr>
        <b/>
        <sz val="12"/>
        <color theme="1"/>
        <rFont val="Trade Gothic Next"/>
        <family val="2"/>
      </rPr>
      <t xml:space="preserve">
</t>
    </r>
    <r>
      <rPr>
        <sz val="12"/>
        <color theme="1"/>
        <rFont val="Trade Gothic Next"/>
        <family val="2"/>
      </rPr>
      <t xml:space="preserve">Coloque en la columna de "Ofertas" en la celdas de color gris              , la identificación del oferente u oferta a evaluar. </t>
    </r>
    <r>
      <rPr>
        <b/>
        <sz val="12"/>
        <color theme="1"/>
        <rFont val="Trade Gothic Next"/>
        <family val="2"/>
      </rPr>
      <t xml:space="preserve">Podrá evaluar un máximo de 10 ofertas, </t>
    </r>
    <r>
      <rPr>
        <sz val="12"/>
        <color theme="1"/>
        <rFont val="Trade Gothic Next"/>
        <family val="2"/>
      </rPr>
      <t xml:space="preserve">si recibe más ofertas, se recomienda generar una copia del archivo para mantener los hipervínculos de la MECE. 
</t>
    </r>
    <r>
      <rPr>
        <b/>
        <u/>
        <sz val="12"/>
        <color theme="1"/>
        <rFont val="Trade Gothic Next"/>
        <family val="2"/>
      </rPr>
      <t xml:space="preserve">
</t>
    </r>
    <r>
      <rPr>
        <sz val="12"/>
        <color theme="1"/>
        <rFont val="Trade Gothic Next"/>
        <family val="2"/>
      </rPr>
      <t xml:space="preserve">Para cada oferta y condición de admisibilidad, indique "Sí cumple", "No cumple" o "No aplica", haciendo uso de la lista desplegable, según los medios de verificación que acompañen la oferta presentada. </t>
    </r>
    <r>
      <rPr>
        <b/>
        <sz val="12"/>
        <color theme="1"/>
        <rFont val="Trade Gothic Next"/>
        <family val="2"/>
      </rPr>
      <t>La MECE automáticamente descartará las ofertas que no cumplan con alguno de los requisitos</t>
    </r>
    <r>
      <rPr>
        <sz val="12"/>
        <color theme="1"/>
        <rFont val="Trade Gothic Next"/>
        <family val="2"/>
      </rPr>
      <t xml:space="preserve"> y esta oferta no pasará a la etapa de evaluación. En la columna S "Cumplimiento" se indica el resultado final de la revisión de cumplimiento con las condiciones de admisibilidad. </t>
    </r>
  </si>
  <si>
    <t>Ofertas</t>
  </si>
  <si>
    <r>
      <rPr>
        <b/>
        <u/>
        <sz val="14"/>
        <rFont val="Trade Gothic Next"/>
        <family val="2"/>
      </rPr>
      <t>Instrucciones:</t>
    </r>
    <r>
      <rPr>
        <b/>
        <u/>
        <sz val="12"/>
        <rFont val="Trade Gothic Next"/>
        <family val="2"/>
      </rPr>
      <t xml:space="preserve">
</t>
    </r>
    <r>
      <rPr>
        <sz val="12"/>
        <rFont val="Trade Gothic Next"/>
        <family val="2"/>
      </rPr>
      <t xml:space="preserve">Utilice esta hoja una vez que haya realizado la apertura de las ofertas, la revisión de la admisibilidad y se encuentre en la fase de evaluar los criterios de evaluación de CPE. </t>
    </r>
    <r>
      <rPr>
        <b/>
        <sz val="12"/>
        <rFont val="Trade Gothic Next"/>
        <family val="2"/>
      </rPr>
      <t xml:space="preserve">Esta hoja transfiere automáticamente la información indicada en el paso 2. Definición y priorización de criterios de CPE y el peso asignado a cada criterio. </t>
    </r>
    <r>
      <rPr>
        <sz val="12"/>
        <rFont val="Trade Gothic Next"/>
        <family val="2"/>
      </rPr>
      <t xml:space="preserve">
En la columna de "Ofertas" la MECE indica automáticamente las ofertas que aprobaron la revisión de admisibilidad. Para aquellas que no cumplieran alguna de las condiciones de admisibilidad se indicará automáticamente "No se admite la ofetra". 
En la celdas de color gris              , para cada oferta admitida, indique "Sí cumple", "No cumple" o "No aplica", haciendo uso de la lista desplegable, según los medios de verificación que acompañen la oferta presentada. L</t>
    </r>
    <r>
      <rPr>
        <b/>
        <sz val="12"/>
        <rFont val="Trade Gothic Next"/>
        <family val="2"/>
      </rPr>
      <t>a MECE automáticamente asignará puntos las ofertas que cumplan con los requisitos según el nivel de importancia que se asignara al criterio en el Paso 2.</t>
    </r>
    <r>
      <rPr>
        <sz val="12"/>
        <rFont val="Trade Gothic Next"/>
        <family val="2"/>
      </rPr>
      <t xml:space="preserve"> En la columna N "Porcentaje de Cumplimiento" se indica el resultado final de la evaluación para cada oferta y categoría de criterios. En la siguiente hoja "Resultados de evaluación" se muestra el resultado final del conjunto de todos los criterios. 
En caso de que la Administración cuente con otros instrumentos para la evaluación de las ofertas, podrá utilizar la MECE como un complemento o viceversa. La MECE no incorpora procesos de evaluación para otros criterios fuera de la categoría de criterios de CPE. </t>
    </r>
  </si>
  <si>
    <r>
      <rPr>
        <b/>
        <u/>
        <sz val="14"/>
        <color theme="1"/>
        <rFont val="Trade Gothic Next"/>
        <family val="2"/>
      </rPr>
      <t xml:space="preserve">Instrucciones: </t>
    </r>
    <r>
      <rPr>
        <sz val="12"/>
        <color theme="1"/>
        <rFont val="Trade Gothic Next"/>
        <family val="2"/>
      </rPr>
      <t xml:space="preserve">
</t>
    </r>
    <r>
      <rPr>
        <b/>
        <sz val="12"/>
        <color theme="1"/>
        <rFont val="Trade Gothic Next"/>
        <family val="2"/>
      </rPr>
      <t>Esta hoja se completa automaticamente con los resultados obtenidos para la evaluación de las ofertas</t>
    </r>
    <r>
      <rPr>
        <sz val="12"/>
        <color theme="1"/>
        <rFont val="Trade Gothic Next"/>
        <family val="2"/>
      </rPr>
      <t xml:space="preserve"> con respecto al cumplimiento en su admisibilidad y de los criterios de evaluación establecidos. No es necesario que agregue más información. 
</t>
    </r>
    <r>
      <rPr>
        <b/>
        <sz val="12"/>
        <color theme="1"/>
        <rFont val="Trade Gothic Next"/>
        <family val="2"/>
      </rPr>
      <t>Aquí podrá visualizar los resultados de la oferta más conveniente a ser seleccionada</t>
    </r>
    <r>
      <rPr>
        <sz val="12"/>
        <color theme="1"/>
        <rFont val="Trade Gothic Next"/>
        <family val="2"/>
      </rPr>
      <t xml:space="preserve">, según su nivel de cumplimiento con los criterios de CPE. La oferta que obtenga el puntaje de cumplimiento más elevado será aquella que aporte más valor a la contratación y al cumplimiento de los objetivos de desarrollo sostenible a nivel nacional e institucional. </t>
    </r>
  </si>
  <si>
    <t>Criterios de evaluación generales dirigidos al oferente</t>
  </si>
  <si>
    <t>Versón 1. Fecha de actualización: 18.10.24</t>
  </si>
  <si>
    <t>Observaciones</t>
  </si>
  <si>
    <t>Este criterio es especialmente importante cuando la provisón del objeto contractual implique un riesgo de discriminación hacia las mujeres o se trate de sectores donde historicamente hay baja participación de mujeres.
Es posible establecer una escala de puntos donde se asigne una mayor cantidad de puntos conforme mayor sea el porcentaje de representación de mujeres, hasta alcanzar un 50 %.</t>
  </si>
  <si>
    <t xml:space="preserve">Los puestos de liderzago dentro de la empresa tienen al menos 30 % un porcentaje de representación de mujeres (accionarias, propietarias, gerentes, directoras o similares), como medida de promoción de igualdad de oportunidades entre hombres y mujeres. </t>
  </si>
  <si>
    <t>Salud, seguridad y bienestar de la persona trabajadora (adicionales a las establecidas legalmente).</t>
  </si>
  <si>
    <t>Acciones afirmativas en salud, seguridad y bienestar incluyen pero no se limitan a: Asegurar un ambiente de trabajo de mutuo respeto entre todas las personas, herramientas para identificar, referir y dar seguimiento a los casos de violencia, acoso laboral y hostigamiento sexual, capacitación y sensibilización de carácter preventivo contra la discriminación, medidas en refuerzo de la autoestima y la salud mental de las personas, programas para el auto cuidado de la salud sexual y salud reproductiva de hombres y mujeres en toda su diversidad, entre otros.</t>
  </si>
  <si>
    <t xml:space="preserve">El equipo de personas propuesto para el cumplimiento de las actividades contractuales se compone por al menos 30 % de mujeres como medida de promoción de igualdad de oportunidades entre hombres y mujeres. </t>
  </si>
  <si>
    <t>El oferente implementa acciones afirmativas para promover la salud, seguridad y bienestar, como medida para la promoción de una salud integral de las personas involucradas en el cumplimiento de las actividades contractuales.</t>
  </si>
  <si>
    <r>
      <rPr>
        <u/>
        <sz val="11"/>
        <color theme="1"/>
        <rFont val="Trade Gothic Next"/>
        <family val="2"/>
      </rPr>
      <t>Alguno de los siguientes :</t>
    </r>
    <r>
      <rPr>
        <sz val="11"/>
        <color theme="1"/>
        <rFont val="Trade Gothic Next"/>
        <family val="2"/>
      </rPr>
      <t xml:space="preserve">
- Certificado SOMOS+ del Sistema de Reconocimientos Sociolaborales (SIRESOL) vigente en alguna de sus categorías relacionadas a la salud y bienestar de la persona trabajadora
- Reconocimientos otorgados por terceras partes competentes, que refieran a la salud, seguridad y bienestar para todas las personas. Por ejemplo, certificación ISO 45001 o equivalente
- Copia de sus políticas de salud, seguridad o bienestar, junto con sus planes de acción, registros u otras evidencias relevantes.</t>
    </r>
  </si>
  <si>
    <r>
      <rPr>
        <u/>
        <sz val="11"/>
        <color theme="1"/>
        <rFont val="Trade Gothic Next"/>
        <family val="2"/>
      </rPr>
      <t>Alguno de los siguientes :</t>
    </r>
    <r>
      <rPr>
        <sz val="11"/>
        <color theme="1"/>
        <rFont val="Trade Gothic Next"/>
        <family val="2"/>
      </rPr>
      <t xml:space="preserve">
- Planilla con el nombre, sexo y puesto de las personas que participarán en la contratación. 
- Sello de igualdad de género del INAMU en cualquiera de sus tres niveles.
- Reconocimiento de Buenas Prácticas Laborales para la Igualdad de Género emitido por el INAMU
- Certificado SOMOS+ del Sistema de Reconocimientos Sociolaborales (SIRESOL) vigente en su categoría de igualdad de género o empresa que impacta</t>
    </r>
  </si>
  <si>
    <r>
      <rPr>
        <u/>
        <sz val="11"/>
        <color theme="1"/>
        <rFont val="Trade Gothic Next"/>
        <family val="2"/>
      </rPr>
      <t>Alguno de los siguientes :</t>
    </r>
    <r>
      <rPr>
        <sz val="11"/>
        <color theme="1"/>
        <rFont val="Trade Gothic Next"/>
        <family val="2"/>
      </rPr>
      <t xml:space="preserve">
- Acta constitutiva de la empresa
- Planilla con el nombre, sexo y puesto de las personas que participarán en la contratación. 
- Sello de igualdad de género del INAMU en cualquiera de sus tres niveles.
- Reconocimiento de Buenas Prácticas Laborales para la Igualdad de Género emitido por el INAMU
- Certificado SOMOS+ del Sistema de Reconocimientos Sociolaborales (SIRESOL) vigente en su categoría de igualdad de género o empresa que impacta
- Declaración jurada donde se indique el organigrama y se evidencie la cantidad de hombres y mujeres en puestos de liderazgo</t>
    </r>
  </si>
  <si>
    <r>
      <rPr>
        <u/>
        <sz val="11"/>
        <color theme="1"/>
        <rFont val="Trade Gothic Next"/>
        <family val="2"/>
      </rPr>
      <t>Alguno de los siguientes :</t>
    </r>
    <r>
      <rPr>
        <sz val="11"/>
        <color theme="1"/>
        <rFont val="Trade Gothic Next"/>
        <family val="2"/>
      </rPr>
      <t xml:space="preserve">
- Sello de igualdad de género del INAMU en cualquiera de sus tres niveles.
- Reconocimiento de Buenas Prácticas Laborales para la Igualdad de Género emitido por el INAMU
- Certificado SOMOS+ del Sistema de Reconocimientos Sociolaborales (SIRESOL) vigente en su categoría de igualdad de género o empresa que impacta
- Copia de sus políticas de igualdad de oportunidades, planes de acción, registros u otras evidencias relevantes.</t>
    </r>
  </si>
  <si>
    <r>
      <rPr>
        <u/>
        <sz val="11"/>
        <color theme="1"/>
        <rFont val="Trade Gothic Next"/>
        <family val="2"/>
      </rPr>
      <t>Alguno de los siguientes:</t>
    </r>
    <r>
      <rPr>
        <sz val="11"/>
        <color theme="1"/>
        <rFont val="Trade Gothic Next"/>
        <family val="2"/>
      </rPr>
      <t xml:space="preserve">
- Certificación del Consejo Nacional de Personas con Discapacidad (CONAPDIS), de las personas involucradas en la ejecución contractual. 
- Certificado SOMOS+ del Sistema de Reconocimientos Sociolaborales (SIRESOL) vigente en la categoría de Igualdad, Inclusión y Protección de la Persona con Discapacidad Trabajadora.
- Reconocimientos otorgados por terceras partes competentes, que refieran a la inclusión e igualdad de oportunidades para todas las personas. Por ejemplo, certificación ISO 30415 o equivalente.
- Copia de sus políticas de salud, seguridad, bienestar o inclusión de personas con discapacidad, junto con sus planes de acción, registros u otras evidencias relevantes.
- Informe del departamento de recursos humanos que evidencien las acciones afirmativas desarrolladas por el oferente sobre la inclusión de personas con discapacidad.</t>
    </r>
  </si>
  <si>
    <t>El oferente implementa acciones afirmativas para promover la inclusión de personas con discapacidad  y  brinda las condiciones necesarias para la ejecución correcta de sus funciones, de las personas involucradas en el cumplimiento de las actividades contractuales.</t>
  </si>
  <si>
    <t>El oferente aplica acciones afirmativas para la inclusión de personas mayores de 45 años, con el fin de crear espacios de trabajo que incluyan diversos grupos etarios de las personas involucradas en el cumplimiento de las actividades contractuales.</t>
  </si>
  <si>
    <t>El oferente aplica acciones afirmativas para la inclusión de personas entre 18 y 25 años, con el fin de crear espacios de trabajo que incluyan diversos grupos etarios de las personas involucradas en el cumplimiento de las actividades contractuales.</t>
  </si>
  <si>
    <r>
      <rPr>
        <u/>
        <sz val="11"/>
        <color theme="1"/>
        <rFont val="Trade Gothic Next"/>
        <family val="2"/>
      </rPr>
      <t>Alguno de los siguientes:</t>
    </r>
    <r>
      <rPr>
        <sz val="11"/>
        <color theme="1"/>
        <rFont val="Trade Gothic Next"/>
        <family val="2"/>
      </rPr>
      <t xml:space="preserve">
- Planilla donde se indique la edad de las personas involucradas en el cumplimiento de las actividades contractuales.
- Reconocimientos otorgados por terceras partes competentes, que refieran a la inclusión e igualdad de oportunidades para todas las personas. Por ejemplo: Great Place to Work, ISO 30415 o similares
- Informe del departamento de recursos humanos que evidencien las acciones afirmativas desarrolladas por el oferente sobre la inclusión de personas mayores a 45 años.</t>
    </r>
  </si>
  <si>
    <r>
      <rPr>
        <u/>
        <sz val="11"/>
        <color theme="1"/>
        <rFont val="Trade Gothic Next"/>
        <family val="2"/>
      </rPr>
      <t>Alguno de los siguientes:</t>
    </r>
    <r>
      <rPr>
        <sz val="11"/>
        <color theme="1"/>
        <rFont val="Trade Gothic Next"/>
        <family val="2"/>
      </rPr>
      <t xml:space="preserve">
- Planilla donde se indique la edad de las personas involucradas en el cumplimiento de las actividades contractuales.
- Reconocimientos otorgados por terceras partes competentes, que refieran a la inclusión e igualdad de oportunidades para todas las personas. Por ejemplo: Great Place to Work, ISO 30415 o similares
- Informe del departamento de recursos humanos que evidencien las acciones afirmativas desarrolladas por el oferente sobre la inclusión de personas entre los 18 y 25 años.</t>
    </r>
  </si>
  <si>
    <t xml:space="preserve">El oferente aplica acciones afirmativas para la inclusión y protección de personas que pertenecen a grupos vulnerables </t>
  </si>
  <si>
    <t xml:space="preserve">Grupos vulnerables son aquellos que por su orientación sexual, identidad de género, étnica, religion, estátus migratorio, discapacidad o idioma puedan experimentar discriminación en alguna manera. </t>
  </si>
  <si>
    <r>
      <rPr>
        <u/>
        <sz val="11"/>
        <color theme="1"/>
        <rFont val="Trade Gothic Next"/>
        <family val="2"/>
      </rPr>
      <t xml:space="preserve">Alguno de los siguientes: </t>
    </r>
    <r>
      <rPr>
        <sz val="11"/>
        <color theme="1"/>
        <rFont val="Trade Gothic Next"/>
        <family val="2"/>
      </rPr>
      <t xml:space="preserve">
- Constancia emitida por el MEIC que haga constar que la empresa es PYME.
- Sello Pyme o Sello Pyme Valor agregado emitido por el MEIC</t>
    </r>
  </si>
  <si>
    <r>
      <rPr>
        <u/>
        <sz val="11"/>
        <color theme="1"/>
        <rFont val="Trade Gothic Next"/>
        <family val="2"/>
      </rPr>
      <t>Alguno de los siguientes:</t>
    </r>
    <r>
      <rPr>
        <sz val="11"/>
        <color theme="1"/>
        <rFont val="Trade Gothic Next"/>
        <family val="2"/>
      </rPr>
      <t xml:space="preserve"> 
- Patente municipal o documento equivalente donde se muestre la ubicación del ofertente cerca de la zona geográfica donde se ejecutarán las actividades de la contratación. 
- Planilla donde se indique la residencia de las personas involucradas con el cumplimiento de las actividades de la contratación. 
- Contratos de las empresas subcontratadas en la zona geográfica donde se ejecutarán las actividades de la contratación. </t>
    </r>
  </si>
  <si>
    <t>Regionalización</t>
  </si>
  <si>
    <t>El oferente contribuye al desarrollo local en la zona donde se ejecutará la contratación, fortaleciendo la economía de local.</t>
  </si>
  <si>
    <r>
      <rPr>
        <u/>
        <sz val="11"/>
        <color theme="1"/>
        <rFont val="Trade Gothic Next"/>
        <family val="2"/>
      </rPr>
      <t xml:space="preserve">Alguno de los siguientes: </t>
    </r>
    <r>
      <rPr>
        <sz val="11"/>
        <color theme="1"/>
        <rFont val="Trade Gothic Next"/>
        <family val="2"/>
      </rPr>
      <t xml:space="preserve">
- Certificado SOMOS+ del Sistema de Reconocimientos Sociolaborales (SIRESOL) vigente en las categorías de personamigrante, persona con discapacidad, igualdad de género o empresa que impacta.
- Reconocimientos otorgados por terceras partes competentes, que refieran a la inclusión e igualdad de oportunidades para todas las personas. Por ejuemplo, ISO 30415, Empresa B, o similares.
- Informe del departamento de recursos humanos que evidencien las acciones afirmativas desarrolladas por el oferente sobre la inclusión de personas potencialmente discriminadas por su orientación sexual o identidad de género, minorías étnicas, religiosas y lingüísticas</t>
    </r>
  </si>
  <si>
    <t>En cumplimiento con las especificaciones del pliego de condiciones, el oferente integra innovaciones en su proceso productivo u operativos promoviendo la mejora continua de sus productos y/o servicios o aportando mejoras significativas en el desempeño del bien obra o servicio ofertado, en comparación con otras soluciones disponibles en el mercado.</t>
  </si>
  <si>
    <t>Proceso productivo</t>
  </si>
  <si>
    <t xml:space="preserve">El oferente implementa acciones para la reducción de los impactos ambientales negativos ocasionados por la ejecución de las actividades contractuales. </t>
  </si>
  <si>
    <r>
      <rPr>
        <u/>
        <sz val="11"/>
        <color theme="1"/>
        <rFont val="Trade Gothic Next"/>
        <family val="2"/>
      </rPr>
      <t xml:space="preserve">Alguno de los siguientes: </t>
    </r>
    <r>
      <rPr>
        <sz val="11"/>
        <color theme="1"/>
        <rFont val="Trade Gothic Next"/>
        <family val="2"/>
      </rPr>
      <t xml:space="preserve">
-Certificaciones de innovación emitidas por terceros competentes. Por ejemplo: ISO 56001
-Derechos de propiedad intelectual, patentes o similares, vinculadas al objeto contractual y al proceso innovador. 
-Informes técnicos u otros documentos que evidencia los elementos innovadores que se han implementado en el proceso que impactan la eficiencia del objeto contractual.</t>
    </r>
  </si>
  <si>
    <t>El oferente implementa acciones afirmativas para la promoción de igualdad de oportunidades entre hombres y mujeres, involucrados el cumplimiento de las actividades contractuales</t>
  </si>
  <si>
    <t xml:space="preserve">Este criterio es especialmente importante cuando la provisón del objeto contractual implique un riesgo de discriminación hacia las mujeres o se trate de sectores donde historicamente hay baja participación de mujeres.
Acciones afrimativas incluyen pero no se limitan a: Mejora en los procesos de reclutamiento, selección, promoción y evaluación del desempeño del personal, igualdad salarial, igualdad de oportunidades para la formación y capacitación, acceso de mujeres a puestos de decisión, acceso de mujeres a puestos u ocupaciones no tradicionales, entre otras. </t>
  </si>
  <si>
    <r>
      <rPr>
        <b/>
        <u/>
        <sz val="16"/>
        <rFont val="Trade Gothic Next"/>
        <family val="2"/>
      </rPr>
      <t>Instrucciones:</t>
    </r>
    <r>
      <rPr>
        <b/>
        <u/>
        <sz val="12"/>
        <rFont val="Trade Gothic Next"/>
        <family val="2"/>
      </rPr>
      <t xml:space="preserve">
</t>
    </r>
    <r>
      <rPr>
        <b/>
        <sz val="12"/>
        <rFont val="Trade Gothic Next"/>
        <family val="2"/>
      </rPr>
      <t>Presione el botón correspondiente según las herramientas de interés.</t>
    </r>
  </si>
  <si>
    <t>432115, 43216, 432119 y similares</t>
  </si>
  <si>
    <t>Computadoras, accesorios de computadoras, pantallas de computadoras y similares</t>
  </si>
  <si>
    <t>Los equipos cuentan con caratcerísticas que garantizan la eficiencia energética durante su uso.</t>
  </si>
  <si>
    <t xml:space="preserve">El equipo cuenta con partes y elementos de facil reparación  o substitución. </t>
  </si>
  <si>
    <t xml:space="preserve">Partes y elementos pueden incluir: Unidades de almacenamiento de datos (HDD/SSD), Memoria primaria (RAM), Baterías recargables, Teclado y ratón integrados (en portátiles), ensamblaje de la pantalla y retroiluminación LCD , entre otros componentes. </t>
  </si>
  <si>
    <r>
      <rPr>
        <u/>
        <sz val="12"/>
        <rFont val="Trade Gothic Next"/>
        <family val="2"/>
      </rPr>
      <t xml:space="preserve">Alguno de los siguientes: </t>
    </r>
    <r>
      <rPr>
        <sz val="12"/>
        <rFont val="Trade Gothic Next"/>
        <family val="2"/>
      </rPr>
      <t xml:space="preserve">
-Etiquetado que demuestre el uso de materia reciclada y proveniente de bosques bajo manejo sostenible (FSC, PEFC, o equivalente).
- Ficha técnica emitida por el fabricante donde se indique el porcentaje de materia prima reciclada utilizada, el uso de materias primas sostenibles u otras características ambientales del empaque.</t>
    </r>
  </si>
  <si>
    <t>Salud, seguridad y bienestar</t>
  </si>
  <si>
    <t xml:space="preserve">El equipo tiene características ergonómicas que mejoran la postura y confort físico de la persona usuaria. </t>
  </si>
  <si>
    <t>Condiciones ergonómicas incluyen pero no se limitan a: ajuste de brillo de pantalla, reducción de luz azul, ajuste de altura del monitor o teclado, diseño ergonómico con formas y tamaños que mejoran la postura y confort físico del usuario, entre otras.</t>
  </si>
  <si>
    <t>Otros</t>
  </si>
  <si>
    <t xml:space="preserve">El equipo tiene una garantía mayor en tiempo o cobertura a lo solicitado en las especificaciones técnicas, que cubra las reparaciones o sustitución necesarias e incluya la recogida y entrega sin coste adicional. </t>
  </si>
  <si>
    <t xml:space="preserve">Garantía del equipo, donde se demuestre el tiempo o cobertura mayor al mínimo solicitado en el pliego de condiciones. </t>
  </si>
  <si>
    <t xml:space="preserve">Es posible establecer una escala de valoración donde se brinde mayor cantidad de puntos a las ofertas que presenten mejores condiciones de garantía. Por ejemplo, 1 año adicional otorga 2 puntos; 2 años adicionales otorgan 4 puntos de valoración. </t>
  </si>
  <si>
    <t>Reducción de ruido</t>
  </si>
  <si>
    <t>Los niveles de ruido son menores a los niveles, calculados según EN/ISO 7779:2011: 
En ordenadores de sobremesa: 
- Emisiones en modo reposo ≤ 39 dB(A) 
- Emisiones en modo activo ≤ 44 dB(A) 
En portátiles: 
- Emisiones en modo reposo ≤ 35 dB(A) 
- Emisiones en modo activo ≤ 40 dB(A)</t>
  </si>
  <si>
    <t xml:space="preserve">Es posible establecer una escala de valoración donde se brinde mayor cantidad de puntos a las ofertas que presenten menores emisiones de ruido </t>
  </si>
  <si>
    <t>24, 40, 52</t>
  </si>
  <si>
    <t>241315, 401017, 521415 o similares</t>
  </si>
  <si>
    <t>Eficiencia energética</t>
  </si>
  <si>
    <t>Protección de la capa de ozono</t>
  </si>
  <si>
    <t>Protección de la biodiversidad y recurso hídrico</t>
  </si>
  <si>
    <t>Reducción del ruido</t>
  </si>
  <si>
    <t>El consumo energético del refrigerador es de un 20 % menor que el límite máximo de consumo energético establecido en la norma INTE E-11-1:2015.</t>
  </si>
  <si>
    <t>Sistemas, Equipos y Componentes de refrigeración domestica</t>
  </si>
  <si>
    <t>Cambio climático</t>
  </si>
  <si>
    <t xml:space="preserve">Los refrigerantes en el circuito de refrigeración y los agentes espumantes utilizados para el aislamiento del apartado deben tener un potencial de calentamiento global (PCG) igual o inferior a 15 </t>
  </si>
  <si>
    <t>Sobre el bien</t>
  </si>
  <si>
    <t>En cumplimiento con las especificaciones del pliego de condiciones, el equipo cuenta con funcionalidades innovadoras que mejoran su desempeño de enfriamiento, consumo energético y otros aspectos durante su ciclo de vida, que le diferencian de otros en el mercado</t>
  </si>
  <si>
    <t xml:space="preserve">Los refrigerantes en el circuito de refrigeración y los agentes espumantes utilizados para el aislamiento del apartado deben tener un potencial de calentamiento global (PCG) igual o inferior a 1000 </t>
  </si>
  <si>
    <t>El potencial de agotamiento de la capa de ozono del gas refrigerante es igual a cero (0)</t>
  </si>
  <si>
    <r>
      <rPr>
        <b/>
        <u/>
        <sz val="11"/>
        <rFont val="Trade Gothic Next"/>
        <family val="2"/>
      </rPr>
      <t xml:space="preserve">Instrucciones: </t>
    </r>
    <r>
      <rPr>
        <sz val="11"/>
        <rFont val="Trade Gothic Next"/>
        <family val="2"/>
      </rPr>
      <t xml:space="preserve">
En esta hoja encontrará una tabla con </t>
    </r>
    <r>
      <rPr>
        <b/>
        <sz val="11"/>
        <rFont val="Trade Gothic Next"/>
        <family val="2"/>
      </rPr>
      <t>opciones de criterios de CPE que pueden ser dirigidos a los oferentes</t>
    </r>
    <r>
      <rPr>
        <sz val="11"/>
        <rFont val="Trade Gothic Next"/>
        <family val="2"/>
      </rPr>
      <t xml:space="preserve">. Recuerde que debe elegir criterios atintentes al objeto contractual. Al seleccionar un criterio dirigido al oferente, la Administración debe ser capaz de justicicar su relación con el objeto contractual. </t>
    </r>
    <r>
      <rPr>
        <b/>
        <sz val="11"/>
        <rFont val="Trade Gothic Next"/>
        <family val="2"/>
      </rPr>
      <t xml:space="preserve">La codificación de colores en la columna de Clasificación corresponde a los colores de las distintas guías de criterios de CPE (ambiental, social, económica o de innovación). </t>
    </r>
    <r>
      <rPr>
        <sz val="11"/>
        <rFont val="Trade Gothic Next"/>
        <family val="2"/>
      </rPr>
      <t xml:space="preserve">
Utilice el filtro         para encontrar la categoría de impacto que sea de su interés para las actividades contractuales. Estas son algunas referencias generales, que en esta tabla no se mencione un criterio no exime a la Administración de establecer estas condiciones dentro del pliego de condiciones. </t>
    </r>
  </si>
  <si>
    <t>El ruido generado por el equipo durante su funcionamiento cumple con lo establecido en la Tabla 3 de la norma INTE B50: Etiquetado ambiental para aires acondicionados.</t>
  </si>
  <si>
    <t>Servicios de provisión, construcción o mantenimiento de aires acondicionados y sistemas de climatización</t>
  </si>
  <si>
    <t>40 o 72</t>
  </si>
  <si>
    <t>401017, 721521 o similares</t>
  </si>
  <si>
    <t>Raíz SICOP</t>
  </si>
  <si>
    <t>Familia SICOP</t>
  </si>
  <si>
    <t>30 y 72</t>
  </si>
  <si>
    <t>301036, 301115 - 30111, 301215, 301518, 721525, 721527, 721531, 721531 y similares</t>
  </si>
  <si>
    <t>Provisión de componentes y suministros a base de concreto, servicios de reparación e instalación de concreto y similares</t>
  </si>
  <si>
    <t>Economía circular</t>
  </si>
  <si>
    <t>Gestión de residuos</t>
  </si>
  <si>
    <t>Se establece de acuerdo a lo indicado en la norma INTE B26: Etiquetado ambiental para productos de concreto.
Agregados alternativos pueden incluir: plásticos no reciclables, residuos de concreto o mampostería recuperados, residuos de asfalto recuperados, escoria de alto horno, escoria granulada de alto horno, cenizas volantes, escoria de horno de acero, cenizas de fondo de horno, rechazo de lavado de carbón, agregado recuperado, vidrio no reciclable, llantas de desecho, arena de función usada o arena de fundición gastada, entre otros.
El uso de materiales alternativos no debería aumentar el uso de cemento hidráulico en más de 5 kg/m3 de cemento hidráulico.</t>
  </si>
  <si>
    <t xml:space="preserve">El producto cuenta con características técnicas que facilitan su recuperación y reciclaje al final de su vida útil. </t>
  </si>
  <si>
    <t>No se agregan ni se utilizan durante la fabricación de los productos las siguientes sustancias (y cuando corresponda, sus compuestos):
- Compuestos o ingredientes que son o pueden descomponerse en sustancias clasificadas como disruptor endocrino, carcinógeno, mutágeno o teratógeno.
- Sustancias altamente preocupantes enumeradas en la lista de candidatos REACH.
- Elementos tóxicos incluyendo plomo (Pb), cadmio (Cd), mercurio (Hg), cromo (Cr), arsénico (As), selenio (Se), cobalto (Co), estaño (Sn) y antimonio (Sb), y el níquel, entre otros.
Aplicar las excepciones establecidas en la norma INTE B26: Etiquetado ambiental para productos de concreto.</t>
  </si>
  <si>
    <t>El proceso de fabricación e instalación del producto cuenta con medidas o tecnologías que reducen el consumo de agua potable.  
En el caso de concreto hidráulico, el agua utilizada cumple con la norma INTE C92.</t>
  </si>
  <si>
    <t xml:space="preserve">El proceso de fabricación e instalación del producto cuenta con medidas o tecnologías que reducen el consumo de energía.  </t>
  </si>
  <si>
    <t>El embalaje del producto se encuentra libre de plásticos clorados y se compone por un mínimo de 50 % de materia reciclada.  Alternativamente, cuando se trate de fibra virgen, se asegura el uso de fibras provenientes de bosques forestales bajo manejo sostenible.</t>
  </si>
  <si>
    <t xml:space="preserve">Garantía del producto, donde se demuestre el tiempo o cobertura mayor al mínimo solicitado en el pliego de condiciones. </t>
  </si>
  <si>
    <t>En las actividades de uso o instalación del producto, se promueve la salud y bienestar de las personas trabajadoras, aplicando buenas prácticas de seguridad ocupacional, más allá de lo solicitado en la legislación</t>
  </si>
  <si>
    <r>
      <rPr>
        <u/>
        <sz val="12"/>
        <rFont val="Trade Gothic Next"/>
        <family val="2"/>
      </rPr>
      <t xml:space="preserve">Alguno de los siguientes: </t>
    </r>
    <r>
      <rPr>
        <sz val="12"/>
        <rFont val="Trade Gothic Next"/>
        <family val="2"/>
      </rPr>
      <t xml:space="preserve">
- Certificación ISO 45001 en sistemas de gestión de seguridad y salud en el trabajo, que abarque las actividades incluidas en la contratación
- Certificado SOMOS+ del Sistema de Reconocimientos Sociolaborales (SIRESOL) vigente en alguna de sus categorías relacionadas a la salud y bienestar de la persona trabajadora
- Politica y procedimiento de gestión de riesgos del trabajo que abarque las actividades incluidas en la contratación
- Política y procedimiento de seguridad y atención de accidentes en el trabajo, que abarque las actividades incluidas en la contratación</t>
    </r>
  </si>
  <si>
    <t>En las actividades de fabricación, uso o instalación del producto, se promueve la igualdad de oportunidades entre hombres y mujeres</t>
  </si>
  <si>
    <r>
      <rPr>
        <u/>
        <sz val="12"/>
        <rFont val="Trade Gothic Next"/>
        <family val="2"/>
      </rPr>
      <t xml:space="preserve">Alguno de los siguientes: </t>
    </r>
    <r>
      <rPr>
        <sz val="12"/>
        <rFont val="Trade Gothic Next"/>
        <family val="2"/>
      </rPr>
      <t xml:space="preserve">
- Sello de igualdad de género del INAMU en cualquiera de sus tres niveles.
- Reconocimiento de Buenas Prácticas Laborales para la Igualdad de Género emitido por el INAMU
- Certificado SOMOS+ del Sistema de Reconocimientos Sociolaborales (SIRESOL) vigente en su categoría de igualdad de género o empresa que impacta
- Politica y procedimiento para la prevención y atención del acoso sexual</t>
    </r>
  </si>
  <si>
    <t xml:space="preserve">En cumplimiento con las especificaciones del pliego de condiciones, el producto cuenta con funcionalidades innovadoras que mejoran su desempeño durante su ciclo de vida, que le diferencian de otros en el mercado. </t>
  </si>
  <si>
    <t xml:space="preserve">Por ejemplo, en terminos de durabilidad, impermeabilidad, resistencia, entre otros. </t>
  </si>
  <si>
    <t>Ficha técnia del equipo emitida por el fabricante, donde se indique el factor innovador del equipo en cuestión, respaldado por un estudio de las condiciones del mercado con las cuales se compara.</t>
  </si>
  <si>
    <t>Objeto contractual</t>
  </si>
  <si>
    <t>11, 56, 73</t>
  </si>
  <si>
    <t>111216, 111217, 111220, 561015 al 561418, 731115</t>
  </si>
  <si>
    <t>La madera procede de plantaciones forestales o de bosques manejados sosteniblemente.</t>
  </si>
  <si>
    <t>Madera, madera procesada, transformado de madera, muebles o mobiliario de madera</t>
  </si>
  <si>
    <t>La madera tiene origen de producción en Costa Rica, como forma de reducción de la huella de carbono por transporte.</t>
  </si>
  <si>
    <t>La madera tiene origen de producción en Centroamérica o América, como forma de reducción de la huella de carbono por transporte.</t>
  </si>
  <si>
    <t xml:space="preserve">Certificación de origen de madera legal, emitido por el ente respectivo del país de origen. </t>
  </si>
  <si>
    <t>El mobiliario cuenta con funcionalidades que permiten el ajuste de alturas o inclinaciones, de manera que se promueva la ergonomía para las personas usuarias</t>
  </si>
  <si>
    <t>Especificación técnica o manual del producto indica las opciones y funcionalidades de ajuste de alturas o inclinaciones para la adaptación a las medidas ergonómicas de cada persona</t>
  </si>
  <si>
    <t>Nunca debe aceptarse madera proveniente de especies amenazadas indicadas en la Convención sobre el Comercio Internacional de Especies Amenazadas de Fauna y Flora Silvestres (CITES)</t>
  </si>
  <si>
    <t>En las actividades de extracción, procesamiento e instalación del producto, se promueve la salud y bienestar de las personas trabajadoras, aplicando buenas prácticas de seguridad ocupacional, más allá de lo solicitado en la legislación</t>
  </si>
  <si>
    <t>El producto tiene una garantía mayor en tiempo o cobertura a lo solicitado en las especificaciones técnicas del pliego de condiciones</t>
  </si>
  <si>
    <t>El producto tiene una garantía mayor en tiempo o cobertura a lo solicitado en las especificaciones técnicas indicadas en el pliego de condiciones</t>
  </si>
  <si>
    <t>Información aportada por el fabricante, donde se indique el factor innovador del producto en cuestión, respaldado por un estudio de las condiciones del mercado con las cuales se compara</t>
  </si>
  <si>
    <t xml:space="preserve">Puede incluir la mejora de condiciones ergonómicas, ecodiseño, reparabilidad, durabilidad, entre otras características. </t>
  </si>
  <si>
    <t>El producto contiene al menos un 50% de fibra reciclada, la fibra virgen procede de plantaciones forestales o bosques manejados sosteniblemente.</t>
  </si>
  <si>
    <t xml:space="preserve">Ficha técnica emitida por el fabricante donde se indica el tipo de materia prima alternativa utilizada para la fabricación del papel. </t>
  </si>
  <si>
    <t xml:space="preserve">El proceso de fabricación e instalación del producto cuenta con medidas o tecnologías que reducen el consumo de agua potable.  </t>
  </si>
  <si>
    <r>
      <t>Certificación de madera legal en Costa Rica emitida por la Oficina Nacional Forestal</t>
    </r>
    <r>
      <rPr>
        <sz val="12"/>
        <color rgb="FFFF0000"/>
        <rFont val="Trade Gothic Next"/>
        <family val="2"/>
      </rPr>
      <t>.</t>
    </r>
  </si>
  <si>
    <t>El embalaje del producto se encuentra libre de plásticos clorados, se compone por un mínimo de 50 % de materia reciclada. La fibra virgen,  proveniente de bosques forestales bajo manejo sostenible.</t>
  </si>
  <si>
    <t>El embalaje del equipo se encuentra libre de plásticos clorados, se compone por un mínimo de 50 % de materia reciclada. La fibra virgen proviene de bosques forestales bajo manejo sostenible.</t>
  </si>
  <si>
    <t>El embalaje del equipo se encuentra libre de plásticos clorados, se compone por un mínimo de 75% de materia reciclada. La fibra virgen proviene de bosques forestales bajo manejo sostenible.</t>
  </si>
  <si>
    <t>14, 55, 73</t>
  </si>
  <si>
    <t>141115 al 141118, 141215 al 141222, 551015, 731116</t>
  </si>
  <si>
    <t>Papel de imprenta, papel de escribir, papel de uso personal o comercial, cartón, elaboración de pulpa y papel, publicaciones impresas</t>
  </si>
  <si>
    <t>43, 44, 60, 82</t>
  </si>
  <si>
    <t xml:space="preserve">Las tintas, toners, adhesivos, soluciones químicas u otros productos utilizados para la impresión son seguros para la salud y el ambiente y no son clasificados como tóxicos, mutagénicos, carcinógenos ni eco tóxicos. </t>
  </si>
  <si>
    <t>Las tintas, toners, adhesivos, soluciones químicas u otros productos utilizados para la impresión se encuentran libres de solventes halogenados, solventes aromáticos en concentraciones mayores a un 1 %, etoxilatos alquil-fenol y sus derivados que pueden producir alquilo fenoles, etileno diamino-tetra-acético o ácido etileno dinitrilo-tetra-acético (EDTA) y ácido nitrilotriacético (NTA) y cualquiera de sus sales y Ácido perfluorooctanoesulfónico (PFOS).</t>
  </si>
  <si>
    <t>Las tintas, toners, adhesivos, soluciones químicas u otros productos utilizados para la impresión cuentan con una concentración de Compuestos Orgánicos Volátiles (COV) igual o menor a los valores mostrados en la norma INTE B44: Criterios ambientales para materiales impresos, apartados 4.3.13, 4.3.14 y 4.3.15</t>
  </si>
  <si>
    <t>Las impresoras, fotocopiadoras, faxes, escáneres o equipos multifuncionales utilizados para la impresión, digitalización o reproducción de documentos hacen un uso eficiente de la energía</t>
  </si>
  <si>
    <r>
      <rPr>
        <u/>
        <sz val="12"/>
        <rFont val="Trade Gothic Next"/>
        <family val="2"/>
      </rPr>
      <t>Alguno de los siguientes documentos:</t>
    </r>
    <r>
      <rPr>
        <sz val="12"/>
        <rFont val="Trade Gothic Next"/>
        <family val="2"/>
      </rPr>
      <t xml:space="preserve">
- Etiquetado ambiental basado en el ciclo de vida del producto (Sello Ángel Azul, Cisne Nórdico, TCO, Etiqueta Ambiental de Costa Rica o equivalente).
- Análisis de laboratorio donde indique la concentración de COVs en el producto respectivo
- Hoja de seguridad del producto y clasificación de peligrosidad</t>
    </r>
  </si>
  <si>
    <t xml:space="preserve">El papel utilizado para la impresión proviene de una fuente alternativa a la fibra de celulosa convencional, por ejemplo, papel de banano, papel de café, papel de algas u otras materias primas, procedente de residuos agrícolas o de plantas no maderables. </t>
  </si>
  <si>
    <t xml:space="preserve">El papel, cartulina o cartón utilizado para la impresión es libre de cloro elemental (ECF) o totalmente libre de cloro (TCF), de polibromobifenilos (PBB), polibromodienil éteres (PBDE) y parafinas cloradas. </t>
  </si>
  <si>
    <t>El papel utilizado para la impresión contiene al menos un 50% de fibra reciclada, la fibra virgen procede de plantaciones forestales o bosques manejados sosteniblemente.</t>
  </si>
  <si>
    <t>Compra o arrendamiento de impresoras de computadoras, suministros y accesorios de impresoras, servicios de impresión, tintas de dibujo e impresión</t>
  </si>
  <si>
    <t>Gestión de residuos adicional a lo requerido por ley</t>
  </si>
  <si>
    <t>Los cartuchos o toners se pueden cambiar de manera individual y son rellenables</t>
  </si>
  <si>
    <t xml:space="preserve">Manual del equipo y especificaciones técnicas para la sustitución y relleno de cartuchos y toners. </t>
  </si>
  <si>
    <t>Las tintas de lapiceros y marcadores están libres de  metales pesados (cromo hexavalente, cadmio, mercurio, plomo, níquel, cobre y zinc) ni xilol.</t>
  </si>
  <si>
    <t>Las tintas de lapiceros y marcadores están libres de solventes aromáticos y libres de Compuestos Orgánicos Volátiles (COV).</t>
  </si>
  <si>
    <t>Especificación técnica emitida por el fabricante.</t>
  </si>
  <si>
    <t>Alguno de los siguientes: 
- Etiquetado FSC o equivalente
- Especificación técnica emitida por el fabricante donde se indique el uso de materias primas bajo esquemas de manejo forestal sostenible.</t>
  </si>
  <si>
    <t xml:space="preserve">Los suministros que contengan plástico contienen 50 % de material reciclado </t>
  </si>
  <si>
    <t>Los productos se empacan grupalmente en paquetes o contenedores. No se usan embalajes individuales.</t>
  </si>
  <si>
    <r>
      <rPr>
        <u/>
        <sz val="12"/>
        <rFont val="Trade Gothic Next"/>
        <family val="2"/>
      </rPr>
      <t xml:space="preserve">Alguno de los siguientes: </t>
    </r>
    <r>
      <rPr>
        <sz val="12"/>
        <rFont val="Trade Gothic Next"/>
        <family val="2"/>
      </rPr>
      <t xml:space="preserve">
- Etiquetado del embalaje que demuestre el uso de materia reciclada y proveniente de bosques bajo manejo sostenible (FSC, PEFC, o equivalente).
- Etiquetado ambiental basada en el ciclo de vida del producto (Sello Ángel Azul, Cisne Nórdico, Etiqueta Ambiental de Costa Rica o equivalente).
- Ficha técnica emitida por el fabricante donde se indique el porcentaje de materia prima reciclada utilizada, el uso de materias primas sostenibles u otras características ambientales del empaque.</t>
    </r>
  </si>
  <si>
    <t>432121, 441007, 441015, 441017, 441031, 601218, 821215</t>
  </si>
  <si>
    <t>Suministros de oficina (material de escritura)</t>
  </si>
  <si>
    <t>El lapices, lapiceros o marcadores cuentan con un diseño y/o funcionalidades que promueven la ergonomía para las personas usuarias</t>
  </si>
  <si>
    <t>Especificación técnica o manual del producto indica las opciones y funcionalidades ergonómicas</t>
  </si>
  <si>
    <t xml:space="preserve">En cumplimiento con las especificaciones del pliego de condiciones, las actividades de extracción y procesamiento de la madera se aplican métodos o tecnologías innovadores que mejoran la eficiencia y rendimiento productivo, que le diferencian de otras opciones en el mercado. </t>
  </si>
  <si>
    <t xml:space="preserve">En cumplimiento con las especificaciones del pliego de condiciones, el mobiliario cuenta con un diseño innovador que mejora sus características y le diferencian de otras opciones en el mercado. </t>
  </si>
  <si>
    <t>Raiz SICOP</t>
  </si>
  <si>
    <t>47 y 76</t>
  </si>
  <si>
    <t>471015, 471016, 471318, 471319, 761015, 761115, 761116 y similares</t>
  </si>
  <si>
    <t>Etiquetado ambiental</t>
  </si>
  <si>
    <t>Tomando como referencia lo indicado en la  INTE B13 Criterios ambientales para productos de limpieza</t>
  </si>
  <si>
    <r>
      <rPr>
        <u/>
        <sz val="12"/>
        <color theme="1"/>
        <rFont val="Trade Gothic Next"/>
        <family val="2"/>
      </rPr>
      <t xml:space="preserve">Alguno de los siguientes: </t>
    </r>
    <r>
      <rPr>
        <sz val="12"/>
        <color theme="1"/>
        <rFont val="Trade Gothic Next"/>
        <family val="2"/>
      </rPr>
      <t xml:space="preserve">
- Análisis de laboratorio que las concentraciones de estos compuestos, emitido por un laboratorio acreditado
- Especificación técnica emitida por el fabricante.</t>
    </r>
  </si>
  <si>
    <r>
      <rPr>
        <u/>
        <sz val="12"/>
        <color theme="1"/>
        <rFont val="Trade Gothic Next"/>
        <family val="2"/>
      </rPr>
      <t xml:space="preserve">Alguno de los siguientes: </t>
    </r>
    <r>
      <rPr>
        <sz val="12"/>
        <color theme="1"/>
        <rFont val="Trade Gothic Next"/>
        <family val="2"/>
      </rPr>
      <t xml:space="preserve">
-  Análisis de laboratorio que las concentraciones de estos compuestos, emitido por un laboratorio acreditado
- Especificación técnica emitida por el fabricante.</t>
    </r>
  </si>
  <si>
    <t>Los productos demuestran un desempeño ambiental superior, que reduce o elimina los impactos ambientales negativos asociados al producto y su ciclo de vida.</t>
  </si>
  <si>
    <t xml:space="preserve">Incluye sustancias confirmadas o sospechosas de ser mortales o tóxicas para el ser humano al contacto con la piel, inhalación, ingestión; que pueden causar defectos genéticos, cancer, afectar la fertilidad, daño a fetos, daño a los organos, alergenos, entre otros. </t>
  </si>
  <si>
    <t xml:space="preserve">Alguno de los siguientes: 
- Ficha técnica u hoja de seguridad de la fragancia utilizada, emitida por el fabricante, donde se indique la aplicación de las buenas prácticas del IFRA
- Certificado emitido por el IFRA para la fragancia utilizada. </t>
  </si>
  <si>
    <t>Las fragancias utilizadas en la formulación de los productos son fabricadas de acuerdo con el código de buenas prácticas de la Asoación Internacional de Fragancias (IFRA)</t>
  </si>
  <si>
    <t>Los ingredientes orgánicos presentes en la formulación del producto deben tener una biodegradabilidad anaerobia mayor o igual al 60 % en 28 días, de acuerdo con la metodología establecida en la INTE B13 Criterios ambientales para productos de limpieza</t>
  </si>
  <si>
    <t>La formulación del producto contiene menos de un 6 % de compuestos orgánicos volátiles (COV) con un punto de ebullición menor a 150 °C. En productos diluibles, el porcentaje de COV debe ser menor o igual a 0.2 %</t>
  </si>
  <si>
    <t>La formulación del producto contiene una cantidad de total de fósforo menor o igual a: 
0.02 g P/L en productos multipropósito concentrado
0.2 g P/100 g de producto listo para usar
1 g/100 g de producto para limpieza de instalaciones sanitarias
Ausente en limpiadores de vidrio</t>
  </si>
  <si>
    <t>La formulación del producto está libre de cualquier compuesto que sea clasificado bajo las siguientes categorías de riesgo indicadas en el apartado 5.3.1 sobre sustancias y mezclas peligrosas (Tabla 6) de la INTE B13 Criterios ambientales para productos de limpieza y sustancias definidas en el Reglamento CE N°1907/2006 en concentraciones mayores a 0.01%</t>
  </si>
  <si>
    <t>La formulación del producto está libre de cualquier compuesto que sea clasificado bajo las siguientes categorías de riesgo indicadas en el 5.3.1 sobre sustancias y mezclas peligrosas (Tabla 6) de la INTE B13 Criterios ambientales para productos de limpieza</t>
  </si>
  <si>
    <t>Servicios de limpieza de oficinas y edificios, soluciones de limpieza y desinfección, suministros de limpieza y similares</t>
  </si>
  <si>
    <t>Etiquetado ambiental basado en el ciclo de vida del producto (Sello Ángel Azul, Cisne Nórdico, Etiqueta Ambiental de Costa Rica o equivalente)</t>
  </si>
  <si>
    <t xml:space="preserve">Los productos de limpieza están concentrados, son diluibles en agua y se brindan instrucciones claras para su dilución, de manera que se reduzca la cantidad o volumen de recipientes de los productos. </t>
  </si>
  <si>
    <r>
      <rPr>
        <u/>
        <sz val="12"/>
        <color theme="1"/>
        <rFont val="Trade Gothic Next"/>
        <family val="2"/>
      </rPr>
      <t xml:space="preserve">Alguno de los siguientes: </t>
    </r>
    <r>
      <rPr>
        <sz val="12"/>
        <color theme="1"/>
        <rFont val="Trade Gothic Next"/>
        <family val="2"/>
      </rPr>
      <t xml:space="preserve">
- Manual técnico del producto con las instrucciones de dilución
- Hoja de seguridad de producto o certificado emitido por el fabricante</t>
    </r>
  </si>
  <si>
    <t>Los tensoactivos presentes en la formulación del producto deben tener una biodegradabilidad mayor o igual al 60 % en 28 días, de acuerdo con la metodología establecida en la INTE B13 Criterios ambientales para productos de limpieza</t>
  </si>
  <si>
    <t>Los productos en aerosol utilizan propelentes con un potencial de agotamiento de ozono (PAO) igual a cero (0).</t>
  </si>
  <si>
    <t xml:space="preserve">El empaque plástico de los productos es reciclable o compostable. </t>
  </si>
  <si>
    <r>
      <rPr>
        <u/>
        <sz val="12"/>
        <color theme="1"/>
        <rFont val="Trade Gothic Next"/>
        <family val="2"/>
      </rPr>
      <t xml:space="preserve">Alguno de los siguientes: </t>
    </r>
    <r>
      <rPr>
        <sz val="12"/>
        <color theme="1"/>
        <rFont val="Trade Gothic Next"/>
        <family val="2"/>
      </rPr>
      <t xml:space="preserve">
- Se indica su clasificación de plástico tipo 1 (PET) o tipo 2 (HDPE), facilmente reciclables, con un sello o indicación en el empaque. 
- Se indica su clasificación RCM110 (renovables, compostables pero no en ambiente marino) o RCM111 (renovables, compostables en ambiente marino), con un sello o indicación en el empaque. 
</t>
    </r>
    <r>
      <rPr>
        <b/>
        <sz val="12"/>
        <color theme="1"/>
        <rFont val="Trade Gothic Next"/>
        <family val="2"/>
      </rPr>
      <t>No se acepta en ningún caso materiales oxo degradables ni oxo biodegradables al ser materiales contaminantes generadores de microplásticos.</t>
    </r>
  </si>
  <si>
    <t>Los productos se venden al granel, de manera que sea posible rellenar o reutilizar los envases de manera indefinida, reduciendo la cantidad de envases requeridos y residuos generados.</t>
  </si>
  <si>
    <t xml:space="preserve">El personal técnico en la fábrica, comercialización y distribución de los productos se encuentra capacitado en el en el uso correcto de los productos, su dilución y en gestión de los residuos generados durante el servicio contratado. </t>
  </si>
  <si>
    <t xml:space="preserve">El personal que ejecuta el servicio de limpieza se encuentra capacitado y preparado para la atención de cualquier emergencia causada por la exposición indebida a los productos o uso inadecuado de los equipos de limpieza. </t>
  </si>
  <si>
    <t>El personal que ejecuta el servicio de limpieza se encuentra capacitado en el uso correcto de los productos y equipos, y en gestión de los residuos generados durante el servicio contratado.</t>
  </si>
  <si>
    <t xml:space="preserve">El personal técnico en la fábrica, comercialización y distribución de los productos y equipos se encuentra capacitado y preparado para la atención de cualquier emergencia causada por la exposición indebida a los productos o uso inadecuado de los equipos de limpieza. </t>
  </si>
  <si>
    <t>Los productos de limpieza no contienen microesferas plásticas o microplásticos añadidos.</t>
  </si>
  <si>
    <t>Ficha técnica o manual emitido por el fabricante donde se indique la formulación del producto y que este se encuentra libre de esferas de microplásticos</t>
  </si>
  <si>
    <r>
      <rPr>
        <u/>
        <sz val="12"/>
        <color theme="1"/>
        <rFont val="Trade Gothic Next"/>
        <family val="2"/>
      </rPr>
      <t>Alguno de los siguientes:</t>
    </r>
    <r>
      <rPr>
        <sz val="12"/>
        <color theme="1"/>
        <rFont val="Trade Gothic Next"/>
        <family val="2"/>
      </rPr>
      <t xml:space="preserve">
- Análisis de laboratorio indicando la biodegradabilidad del producto, emitido por un laboratorio acreditado
- Se indica su clasificación RCM110 (renovables, compostables pero no en ambiente marino) o RCM111 (renovables, compostables en ambiente marino), con un sello o indicación en el empaque
- Ficha técnica emitida por el fabricante donde se indique el porcentaje de materia reciclada que compone la bolsa. Debe indicarse en una ficha técnica, no se aceptarán afirmaciones sobre el empaque sin evidencia técnica alguna.
</t>
    </r>
    <r>
      <rPr>
        <b/>
        <sz val="12"/>
        <color theme="1"/>
        <rFont val="Trade Gothic Next"/>
        <family val="2"/>
      </rPr>
      <t>No se acepta para cumplimiento de ninguno de los puntos anteriores los materiales oxo degradables ni oxo biodegradables al ser materiales contaminantes generadores de microplásticos.</t>
    </r>
  </si>
  <si>
    <t>Las bolsas de plástico para la recolección de residuos son biodegradables, renovables, compostables o contienen  un 100 % de plástico reciclado.</t>
  </si>
  <si>
    <r>
      <rPr>
        <u/>
        <sz val="12"/>
        <color theme="1"/>
        <rFont val="Trade Gothic Next"/>
        <family val="2"/>
      </rPr>
      <t xml:space="preserve">Los siguientes: </t>
    </r>
    <r>
      <rPr>
        <sz val="12"/>
        <color theme="1"/>
        <rFont val="Trade Gothic Next"/>
        <family val="2"/>
      </rPr>
      <t xml:space="preserve">
- Plan de capacitación que el personal debe cumplir
- Registro de asistencia o certificado de participación</t>
    </r>
  </si>
  <si>
    <t xml:space="preserve">Ficha técnica o declaración emitida por el fabricante donde se indique que durante la fabricación del producto no se utiliza gas cloro como blanqueador. En caso de utilizar pasta blanqueada se indica que esta se encuentra excenta de cloro elemental. </t>
  </si>
  <si>
    <t>El papel higiénico, toallas de papel o cualquier otro insumo de limpieza a base de papel, está elaborado con 100 % fibras recicladas, y su proceso de fabricación no utiliza blanqueamiento con cloro (blanqueamiento libre de cloro elemental-ECF o totalmente libre de cloro-TCF).</t>
  </si>
  <si>
    <t>Los contenedores para residuos están elaborados a partir de materiales alternativos, reciclados o que faciliten su reciclaje.</t>
  </si>
  <si>
    <t>Ficha técnica, manual del producto o especificación del fabricante o comercializador donde se indica el procedimiento para rellenar y reutilizar los envases de los productos</t>
  </si>
  <si>
    <r>
      <rPr>
        <u/>
        <sz val="12"/>
        <rFont val="Trade Gothic Next"/>
        <family val="2"/>
      </rPr>
      <t xml:space="preserve">Alguno de los siguientes: </t>
    </r>
    <r>
      <rPr>
        <sz val="12"/>
        <color theme="1"/>
        <rFont val="Trade Gothic Next"/>
        <family val="2"/>
      </rPr>
      <t xml:space="preserve">
- Ficha técnica de los recipientes donde se indique la materia prima alternativa utilizada
- Ficha técnica emitida por el fabricante donde se indique el porcentaje de materia prima reciclada utilizada en la producción del envase. 
- Se indica su clasificación de plástico tipo 1 (PET) o tipo 2 (HDPE), facilmente reciclables, con un sello o indicación en el empaque. No se aceptan recipientes de PVC ya que no es reciclable al final de su vida útil.
- Se indica su clasificación RCM110 (renovables, compostables pero no en ambiente marino) o RCM111 (renovables, compostables en ambiente marino), con un sello o indicación en el empaque.</t>
    </r>
  </si>
  <si>
    <t xml:space="preserve">Materia prima alternativa puede incluir: madera plástica, materiales elaborados a partir de bagazo, caña u otro biomaterial, entre otros. 
El uso de plásticos reciclados como materia prima puede incluir tetrapak </t>
  </si>
  <si>
    <t>Los productos no realizan pruebas en animales y no contienen ingredientes de origen animal, con el fin de garantizar la protección y bienestar de los animales.</t>
  </si>
  <si>
    <r>
      <rPr>
        <u/>
        <sz val="12"/>
        <color theme="1"/>
        <rFont val="Trade Gothic Next"/>
        <family val="2"/>
      </rPr>
      <t>Alguno de los siguientes:</t>
    </r>
    <r>
      <rPr>
        <sz val="12"/>
        <color theme="1"/>
        <rFont val="Trade Gothic Next"/>
        <family val="2"/>
      </rPr>
      <t xml:space="preserve">
- Certificación emitida por Leaping Bunny (Cruelty-Free International), PETA Cruelty-Free, Vegan Trademark, Certified Vegan, Choose Cruelty-Free, ECOCERT, NSF International o equivalente.
- Declaración emtida por el fabricante donde se asegure que los productos a utilizar no realizan pruebas en animales y no contienen ingredientes de origen animal.</t>
    </r>
  </si>
  <si>
    <t>Innovación en el bien, obra y/o servicio</t>
  </si>
  <si>
    <t>En cumplimiento con las especificaciones del pliego de condiciones, el producto cuenta con una formulación o método de funcionamiento innovador, que aumenta la aptitud para su uso, rendimiento u otras características de funcionalidad</t>
  </si>
  <si>
    <t>Incluye sustancias confirmadas o sospechosas de ser mortales o tóxicas organismos acuáticos, peligrosas para la capa de ozono, contaminantes del agua o el aire</t>
  </si>
  <si>
    <t>Vehículos terrestres comerciales y particulares, servicios de transporte, servicios de mantenimiento para vehículos particulares</t>
  </si>
  <si>
    <t>251015, 251016, 251017, 781018, 781118, 781216, 781419, 781420, 781815 y similares</t>
  </si>
  <si>
    <t>25 y 78</t>
  </si>
  <si>
    <t>El motor del vehículo utiliza fuentes de energía alternativas a los combustibles fósiles</t>
  </si>
  <si>
    <t xml:space="preserve">Fuentes de energía alternativas pueden incluir: Vehículos eléctricos, vehículos de hidrogeno verde, vehículos que pueden utilizar biocombustibles, entre otros. </t>
  </si>
  <si>
    <t>Manual técnico del vehículo donde se indique el tipo de motor y su fuente de energía</t>
  </si>
  <si>
    <t>El aceite lubricante para motores es de baja viscosidad 18 (LBV)</t>
  </si>
  <si>
    <t>Aplica para servicios de mantenmiento o la compra de aceites lubricantes</t>
  </si>
  <si>
    <t>Ficha técnica del lubricante donde se indique el nivel de viscosidad</t>
  </si>
  <si>
    <t>El aceite lubricante se compone en un 25 % o más, de aceite regenerado</t>
  </si>
  <si>
    <t>Ficha técnica emitida por del fabricante del aceite donde se indique el porcentaje de aceite regenarado que compone el aceite lubricante.</t>
  </si>
  <si>
    <t>La batería es de carga rápida permitiendo recargar la batería completa en un tiempo estimado de 30 min a 40 min.</t>
  </si>
  <si>
    <t xml:space="preserve">Manual técnico de la batería donde la modalidad de carga rápida y el tiempo estimado de carga completa. </t>
  </si>
  <si>
    <t>Aplica para baterías de vehículos eléctricos y convencionales</t>
  </si>
  <si>
    <t>El vehiculo cuenta con un visualizador que permite revisar el consumo energético en función de la conducción del vehículo, mostrando por ejemplo, los litros de combustible consumidos por kilometro, la cantidad de kiloemtros restantes por conducir según el nivel de carga o combustible</t>
  </si>
  <si>
    <t>La fábrica donde se fabrica y ensambla el vehículo cuenta con la certificación de la norma ISO 14001 en su versión vigente o equivalente</t>
  </si>
  <si>
    <t>Certificado vigente emitido por un ente acreditado que demuestre que la fábrica dónde se produce el vehículo está certificada ISO 14001o equivalente</t>
  </si>
  <si>
    <t>Participación de personas con discapacidad</t>
  </si>
  <si>
    <t>El vehículo cuenta con accesos para personas en sillas de ruedas y permite realizar ajustes en la altura, distancia e incinación de los asientos</t>
  </si>
  <si>
    <t>Manual técnico del vehículo donde se indique las medidas de accesibilidad para personas con movilidad limitada</t>
  </si>
  <si>
    <t>Este criterio es especialmente importante para servicios de transporte</t>
  </si>
  <si>
    <t>Igualdad entre hombres y mujeres</t>
  </si>
  <si>
    <r>
      <rPr>
        <u/>
        <sz val="12"/>
        <rFont val="Trade Gothic Next"/>
        <family val="2"/>
      </rPr>
      <t xml:space="preserve">Alguno de los siguientes: </t>
    </r>
    <r>
      <rPr>
        <sz val="12"/>
        <rFont val="Trade Gothic Next"/>
        <family val="2"/>
      </rPr>
      <t xml:space="preserve">
- Sello de igualdad de género del INAMU en cualquiera de sus tres niveles.
- Reconocimiento de Buenas Prácticas Laborales para la Igualdad de Género emitido por el INAMU
- Certificado SOMOS+ del Sistema de Reconocimientos Sociolaborales (SIRESOL) vigente en su categoría de igualdad de género o empresa que impacta</t>
    </r>
  </si>
  <si>
    <t>Se promueve la igualdad de oportunidades entre hombres y mujeres entre el personal a cargo de ejecutar las labores de conducción o mantenimiento del vehículo.</t>
  </si>
  <si>
    <t>Se promueve la igualdad de oportunidades entre hombres y mujeres entre el personal a cargo de ejecutar las labores de limpieza</t>
  </si>
  <si>
    <t>En cumplimiento con las especificaciones del pliego de condiciones, el vehículo cuenta con una tecnología nueva que mejora significativamente su funcionalidad, eficiencia, manejabilidad u otras características de desempeño, que le diferencian de otras opciones en el mercado</t>
  </si>
  <si>
    <t>Se ofrece una garantía mayor en tiempo o cobertura a lo solicitado en las especificaciones técnicas indicadas en el pliego de condiciones</t>
  </si>
  <si>
    <t>Manual técnico del vehículo donde se indica el sitio donde se ubica el visualizador y cómo consultarlo</t>
  </si>
  <si>
    <t>El personal a cargo de la conducción o mantenimiento de los vehículos se encuentra capacitado en técnicas manejo seguro y eficiente</t>
  </si>
  <si>
    <t>El personal a cargo de la conducción o mantenimiento de los vehículos se encuentra capacitado para la atención de derrames de combustibles y aceites, y en la gestión de los residuos especiales o peligrosos que puedan generarse a través de las actividades relacionadas a la contratación</t>
  </si>
  <si>
    <t>Declaración emitida por el comerciante donde se indique que se colocará un recipiente dentro del vehículo para tal fin y una fotografía del recipiente colocado dentro del vehículo. A la hora de la recepción del bien, se revisará el cumplimiento con el requisito</t>
  </si>
  <si>
    <t xml:space="preserve">El vehículo cuenta con un recipiente para colocar los residuos generados por las personas usuarias durante el transporte. Este recipiente no implica la reducción del espacio disponible para las personas pasajeras o conductoras. </t>
  </si>
  <si>
    <t>Políticas patronales de salud, seguridad y bienestar de la persona trabajadora, adicionales a las establecidas legalmente</t>
  </si>
  <si>
    <t>Los vehículos utilizados para el servicio de transporte reciben limpieza antes y después de su uso y dentro del vehículo se encuentra un kit de desinfección de superficies y manos</t>
  </si>
  <si>
    <r>
      <rPr>
        <u/>
        <sz val="12"/>
        <color theme="1"/>
        <rFont val="Trade Gothic Next"/>
        <family val="2"/>
      </rPr>
      <t xml:space="preserve">Los siguientes: </t>
    </r>
    <r>
      <rPr>
        <sz val="12"/>
        <color theme="1"/>
        <rFont val="Trade Gothic Next"/>
        <family val="2"/>
      </rPr>
      <t xml:space="preserve">
- Procedimiento de limpieza para la los vehículos
- Registro de limpieza de los vehículos donde se evidencie la fecha y hora de limpieza, con la firma de la persona responsible de la limpieza 
- Lista de los materiales presentes en el kit de desinfección
Se dará seguimiento al cumplimiento de este requisito a la hora de recibir el servicio</t>
    </r>
  </si>
  <si>
    <t>Finalizado el servicio de transporte según las especificaciones del pliego de condiciones, el oferente presenta un inventario de gases de efecto invernadero emitidos como parte de la ejecución del servicio, que permitan conocer la huella de carbono del servicio</t>
  </si>
  <si>
    <r>
      <rPr>
        <u/>
        <sz val="12"/>
        <rFont val="Trade Gothic Next"/>
        <family val="2"/>
      </rPr>
      <t>Alguno de los siguientes:</t>
    </r>
    <r>
      <rPr>
        <sz val="12"/>
        <rFont val="Trade Gothic Next"/>
        <family val="2"/>
      </rPr>
      <t xml:space="preserve">
- Inventario de gases de efecto invernadero para las actividades cubiertas por el servicio de transporte contratado
- Certificación de carbono neutralidad de acuerdo con el programa país, en cualquiera de sus niveles, siempre que incluya en el alcance a las actividades contratadas</t>
    </r>
  </si>
  <si>
    <t>Actividades de economía circular</t>
  </si>
  <si>
    <t>Gestión de residuos adicional a la establecida legalmente</t>
  </si>
  <si>
    <t>En las actividades de producción, ensamblaje, distribución y/o mantenimiento se promueve la salud y bienestar de las personas trabajadoras, aplicando buenas prácticas de seguridad ocupacional, más allá de lo solicitado en la legislación</t>
  </si>
  <si>
    <t>901015, 901017, 901018</t>
  </si>
  <si>
    <t>Servicios de comedor, banquetes, cafetería, servicios de alimentación para llevar, servicios de catering, establecimientos de comidas y bebidas</t>
  </si>
  <si>
    <t>El menú incorpora recetas, alimentos y bebidas tradicionales de la cocina costarricense que fomentan la apropiación cultural</t>
  </si>
  <si>
    <t>Descripción del menú donde se indiquen los alimentos y bebidas utilizados que correspondan a la cocina tradicional costarricense</t>
  </si>
  <si>
    <r>
      <rPr>
        <u/>
        <sz val="12"/>
        <color theme="1"/>
        <rFont val="Trade Gothic Next"/>
        <family val="2"/>
      </rPr>
      <t xml:space="preserve">Alguno de los siguientes: </t>
    </r>
    <r>
      <rPr>
        <sz val="12"/>
        <color theme="1"/>
        <rFont val="Trade Gothic Next"/>
        <family val="2"/>
      </rPr>
      <t xml:space="preserve">
- Planilla donde se indique la residencia de las personas involucradas con el cumplimiento de las actividades de la contratación. 
- Contratos de las empresas subcontratadas en la zona geográfica donde se ejecutarán las actividades de la contratación. </t>
    </r>
  </si>
  <si>
    <r>
      <rPr>
        <u/>
        <sz val="12"/>
        <color theme="1"/>
        <rFont val="Trade Gothic Next"/>
        <family val="2"/>
      </rPr>
      <t xml:space="preserve">Alguno de los siguientes: </t>
    </r>
    <r>
      <rPr>
        <sz val="12"/>
        <color theme="1"/>
        <rFont val="Trade Gothic Next"/>
        <family val="2"/>
      </rPr>
      <t xml:space="preserve">
- Patente municipal o documento equivalente donde se muestre la ubicación del ofertente cerca de la zona geográfica donde se ejecutarán las actividades de la contratación. 
- Planilla donde se indique la residencia de las personas involucradas con el cumplimiento de las actividades de la contratación. 
- Contratos de las empresas subcontratadas en la zona geográfica donde se ejecutarán las actividades de la contratación. </t>
    </r>
  </si>
  <si>
    <t>El personal contratado para las actividades de limpieza reside en los alrededores del sitio donde de solicita el servicio</t>
  </si>
  <si>
    <t>En el proceso de preparación y entrega de alimentos se evita el desperdicio de alimentos y bebidas</t>
  </si>
  <si>
    <r>
      <rPr>
        <u/>
        <sz val="12"/>
        <color theme="1"/>
        <rFont val="Trade Gothic Next"/>
        <family val="2"/>
      </rPr>
      <t xml:space="preserve">Alguno de los siguientes: </t>
    </r>
    <r>
      <rPr>
        <sz val="12"/>
        <color theme="1"/>
        <rFont val="Trade Gothic Next"/>
        <family val="2"/>
      </rPr>
      <t xml:space="preserve">
-Políticas y procedimientos para evitar desperdicio de alimentos.
-Capacitación del personal de alimentos y bebidas para evitar el desperdicio de alimentos (Ej. impartida por la Red Costarricense Contra la Pérdida y Desperdicio de Alimentos o instituciones de bien social)
-Registro de merma o residuos orgánicos generados por la prestación del servicio contratado</t>
    </r>
  </si>
  <si>
    <t>Al menos uno de los alimentos o bebidas utilizados para la prestación del servicio cuentan con una certificación que demuestra la reducción de los impactos ambientales de su producción</t>
  </si>
  <si>
    <r>
      <rPr>
        <u/>
        <sz val="12"/>
        <color theme="1"/>
        <rFont val="Trade Gothic Next"/>
        <family val="2"/>
      </rPr>
      <t xml:space="preserve">Alguno de los siguientes: </t>
    </r>
    <r>
      <rPr>
        <sz val="12"/>
        <color theme="1"/>
        <rFont val="Trade Gothic Next"/>
        <family val="2"/>
      </rPr>
      <t xml:space="preserve">
- Etiquetado ambiental basado en el ciclo de vida del producto (Sello Ángel Azul, Cisne Nórdico, Etiqueta Ambiental de Costa Rica o equivalente)
- Certificado de productos orgánicos emitido por un ente acreditado
- Certificado de producto carbono neutral o bajo en emisiones, emitido por un ente acreditado</t>
    </r>
  </si>
  <si>
    <t>El personal involucrado en la prestación del servicio se encuentra capacitado en la aplicación de buenas prácticas del uso eficiente del agua, aguas residuales y gestión de residuos.</t>
  </si>
  <si>
    <t xml:space="preserve">La vajilla, cristalería y cubertería es reutilizable (cristal, porcelana, metal), no se utilizan plásticos de un solo uso. </t>
  </si>
  <si>
    <t xml:space="preserve">Declaración del oferente donde se indique el tipo de vajilla, cristalería y cubertería a utilizar y su compromiso por no utilizar plasticos desechabes. Esto se debe verificar a la hora de recibir el servicio. </t>
  </si>
  <si>
    <r>
      <rPr>
        <u/>
        <sz val="12"/>
        <color theme="1"/>
        <rFont val="Trade Gothic Next"/>
        <family val="2"/>
      </rPr>
      <t>Alguno de los siguientes:</t>
    </r>
    <r>
      <rPr>
        <sz val="12"/>
        <color theme="1"/>
        <rFont val="Trade Gothic Next"/>
        <family val="2"/>
      </rPr>
      <t xml:space="preserve">
- Análisis de laboratorio indicando la biodegradabilidad del producto, emitido por un laboratorio acreditado
- Se indica su clasificación RCM110 (renovables, compostables pero no en ambiente marino) o RCM111 (renovables, compostables en ambiente marino), con un sello o indicación en el empaque
</t>
    </r>
    <r>
      <rPr>
        <b/>
        <sz val="12"/>
        <color theme="1"/>
        <rFont val="Trade Gothic Next"/>
        <family val="2"/>
      </rPr>
      <t>No se acepta para cumplimiento de ninguno de los puntos anteriores los materiales oxo degradables ni oxo biodegradables al ser materiales contaminantes generadores de microplásticos.</t>
    </r>
  </si>
  <si>
    <t>Cuando se trate de servicio de alimentación para llevar, los empaques, bolsas y cubertería son biodegradables o compostables, no se utilizan plásticos de un solo uso.</t>
  </si>
  <si>
    <t>Los alimentos desechados y sobrantes de las actividades de la preparación de alimentos son utilizados para elaborar abono a través del compostaje</t>
  </si>
  <si>
    <r>
      <rPr>
        <u/>
        <sz val="12"/>
        <color theme="1"/>
        <rFont val="Trade Gothic Next"/>
        <family val="2"/>
      </rPr>
      <t xml:space="preserve">Los siguientes: </t>
    </r>
    <r>
      <rPr>
        <sz val="12"/>
        <color theme="1"/>
        <rFont val="Trade Gothic Next"/>
        <family val="2"/>
      </rPr>
      <t xml:space="preserve">
- Registro de peso de los residuos orgánicos enviados a compostaje
- Declaración emitida por el oferente donde se indique su compromiso por la valorización de los residuos orgánicos
- En caso de entregar los residuos a un tercero para su compostaje se, debe presentar el certificado, contrato o convenio otorgado por el receptor de los residuos. Cuando se utilice una compostera propia, debe presentar registros sobre la cantidad de compost producida cada mes. </t>
    </r>
  </si>
  <si>
    <t>Uniformes y vestuarios</t>
  </si>
  <si>
    <t xml:space="preserve">Los textiles de algodón u otras fibras celulósicas naturales, contienen menos de un total de una parte por millón (1 ppm) de las siguientes sustancias (pesticidas):
</t>
  </si>
  <si>
    <t>Los textiles están libres de las siguientes arilaminas que pueden ser tóxicas, alergenas o cancerigenas:
•	4-aminodifenilo (N° CAS 92-67-1)
•	Bencidina (N° CAS 92-87-5)
•	4-cloro-o-toluidina (N° CAS 95-69-2)
•	2-naftilamina (N° CAS 91-59-8)
•	o-amino-azotolueno (N° CAS 97-56-3)
•	2-amino-4-nitrotolueno (N° CAS 99-55-8)
•	p-cloroanilina (N° CAS 106-47-8)
•	2,4-diaminoanisol (N° CAS 615-05-4)
•	4,4'-diaminodifenilmetano (N° CAS IO 1-77-9)
•	3,3'-diclorobencidina (N° CAS 91-94-1)
•	3,3'-dimetoxibencidina (N° CAS I 19-90-4)
•	3,3'-dimetilbencidina (N° CAS I 19-93-7)
•	3,3'-dimetil-4,4'-diaminodifenilmetano (N° CAS 838-88-0)
•	p-cresidina (N° CAS I 20-7 1-8)
•	4,4'-metileno-bis-(2-cloroanilina) (N° CAS IO 1-14-4)
•	4,4'-oxidianilina (N° CAS IO 1-80-4)
•	4,4'-tiodianilina (N° CAS 139-65-1)
•	o-toluidina (N° CAS 95-53-4)
•	2,4-diaminotolueno (N° CAS 95-80-7)
•	2,4,5-trimetilanilina (N° CAS 137-17-7)
•	4-aminoazobenceno (N° CAS 60-09-3) o-anisidina (N° CAS 90-04-0)</t>
  </si>
  <si>
    <t>Texitles de algodón u otras fibras celulósicas naturales no contienen pentaclorofenol (biocida)</t>
  </si>
  <si>
    <t xml:space="preserve">El 10 % de las fibras usadas del textil utilizado son de algodón o naturales de producción orgánica </t>
  </si>
  <si>
    <t>Certificación de producción orgánica del algodón o de la fibra natural</t>
  </si>
  <si>
    <t xml:space="preserve">Las telas utilizadas cuentan con hilo texturizado en poliéster, menor al 35 % de las fibras que componen la tela de manera que se aumenta su durabilidad. </t>
  </si>
  <si>
    <t>Especificación técnica del fabricante del uniforme o vestuario</t>
  </si>
  <si>
    <t>No se recomienda admitir telas con composición 100 % poliéster o con porcentajes mayores al 35 %, a fin de evitar la generación de microfibras durante el lavado con el potencial de contaminar cuerpos de agua</t>
  </si>
  <si>
    <r>
      <rPr>
        <u/>
        <sz val="12"/>
        <color theme="1"/>
        <rFont val="Trade Gothic Next"/>
        <family val="2"/>
      </rPr>
      <t>Alguno de los siguientes:</t>
    </r>
    <r>
      <rPr>
        <sz val="12"/>
        <color theme="1"/>
        <rFont val="Trade Gothic Next"/>
        <family val="2"/>
      </rPr>
      <t xml:space="preserve">
- Análisis de laboratorio indicando la biodegradabilidad del empaque, emitido por un laboratorio acreditado
- Se indica su clasificación RCM110 (renovables, compostables pero no en ambiente marino) o RCM111 (renovables, compostables en ambiente marino), con un sello o indicación en el empaque
- Ficha técnica emitida por el fabricante donde se indique el porcentaje de materia reciclada que compone la bolsa. Debe indicarse en una ficha técnica, no se aceptarán afirmaciones sobre el empaque sin evidencia técnica alguna.
</t>
    </r>
    <r>
      <rPr>
        <b/>
        <sz val="12"/>
        <color theme="1"/>
        <rFont val="Trade Gothic Next"/>
        <family val="2"/>
      </rPr>
      <t>No se acepta para cumplimiento de ninguno de los puntos anteriores los materiales oxo degradables ni oxo biodegradables al ser materiales contaminantes generadores de microplásticos.</t>
    </r>
  </si>
  <si>
    <t>En el empaque del vestuario o uniforme para su entrega se utilizan bolsas de papel, cajas de cartón o algún material biodegradable y compostable. En caso de utilizar bolsas de plástico estas son biodegradables, renovables, compostables o contienen  un 100 % de plástico reciclado.</t>
  </si>
  <si>
    <t>Ninguna de las tintas, adhesivos, colorantes u otros componentes químicos añadidos al textil se encuentran clasificados como tóxicos, mutagénicos, carcinógenos ni eco tóxicos.</t>
  </si>
  <si>
    <t xml:space="preserve">Lista de los componentes químicos añadidos al textil para aprotar color, durabilidad, logos, entre otros, y su clasificación de seguridad. </t>
  </si>
  <si>
    <t>El diseño del vestuario o uniforme incluye costuras de seguridad, costuras de refuerzo y utilizan un textil resistente a rasgaduras, de manera que se aumenta su durabilidad</t>
  </si>
  <si>
    <r>
      <rPr>
        <u/>
        <sz val="12"/>
        <color theme="1"/>
        <rFont val="Trade Gothic Next"/>
        <family val="2"/>
      </rPr>
      <t xml:space="preserve">Alguno de los siguientes: </t>
    </r>
    <r>
      <rPr>
        <sz val="12"/>
        <color theme="1"/>
        <rFont val="Trade Gothic Next"/>
        <family val="2"/>
      </rPr>
      <t xml:space="preserve">
- Especificación técnica emitida por el fabricante del textil
- Análisis de laboratorio que indica las concentraciones de estos compuestos, emitido por un laboratorio acreditado</t>
    </r>
  </si>
  <si>
    <t xml:space="preserve">Los textiles no utilizan los tintes descritos a continuación, debido a las características de alergénicos, cancerígenos, mutagénicos o tóxicos que estos tienen:
</t>
  </si>
  <si>
    <t>Los textiles deben estar libres de los siguientes productos retardantes de llama:
• PBB (Polibromobifenilo) N° CAS 59536-65-1
• pentaBDE (Pentabromodifenileter) N° CAS 32534-81-9
• octaBDE (Octabromodifenileter) N° CAS 32536-52-9</t>
  </si>
  <si>
    <t>Los textiles cuentan con capacidad de absorción y secado rápido, preferiblemente secar 4 veces más rápido que el algodón.</t>
  </si>
  <si>
    <t>Por ejemplo: 
-Uniformes con sensores integrados: para monitorear signos vitales como la frecuencia cardíaca y la temperatura corporal, que permitan la respuesta rápida en casos de estrés o calor extremo.
-Tejidos reflectantes y LED: incluyen materiales reflectantes y luces LED integradas para mejorar la visibilidad de los oficiales durante la noche o en condiciones de poca luz.
-Comunicación mejorada: los uniformes están equipados con dispositivos de comunicación avanzados, como micrófonos y altavoces integrados, que facilitan la coordinación y la comunicación en tiempo real.
-Materiales antibacterianos y resistentes a manchas: utilizando nanotecnología, para hacer los textiles ser más higiénicos y fáciles de mantener, para el uso diario en ambientes urbanos.
-Ropa con conectividad 5G: los uniformes pueden conectarse a redes 5G, permitiendo la transmisión de datos en tiempo real a centros de control, lo que mejora la eficiencia y la seguridad</t>
  </si>
  <si>
    <t xml:space="preserve">En conformidad con las especificaciones del pliego de condiciones, el diseño del vestuario o uniforme incluye elementos que mejoran significativamente su durabilidad, comfort para la persona usuaria, reparabilidad, condiciones de seguridad, u otros. 
</t>
  </si>
  <si>
    <t>El oferente cuenta con un método implementado de aprovechamiento de recortes o sobrantes de tela generados en el proceso productivo o de recuperación de telas usadas.</t>
  </si>
  <si>
    <t>Plan de recuperación y aprovechamiento, así como los resultados de la puesta en marcha del plan de los últimos 6 meses.</t>
  </si>
  <si>
    <t>En las actividades de confección, comercialización y distribución de los productos finales  se promueve la salud y bienestar de las personas trabajadoras, aplicando buenas prácticas de seguridad ocupacional, más allá de lo solicitado en la legislación</t>
  </si>
  <si>
    <t>Igualdad de género</t>
  </si>
  <si>
    <t>En las actividades de confección, comercialización y distribución de los productos finales  se promueve la igualdad de oportunidades entre hombres y mujeres</t>
  </si>
  <si>
    <t>En las actividades de siembra, cosecha y procesamiento del algodón o fibras naturales, se promueve la salud y bienestar de las personas trabajadoras, aplicando buenas prácticas de seguridad ocupacional, más allá de lo solicitado en la legislación</t>
  </si>
  <si>
    <t>Se ofrece un modelo de negocio circular (ej. alquiler de ropa, programas de recuperación y reutilización de vestuarios al final de su vida útil, programa de reparación de ropa, entre otros).</t>
  </si>
  <si>
    <t>Programa de negocio circular, así como los resultados de la puesta en marcha del programa de los últimos 6 meses.</t>
  </si>
  <si>
    <t>Servicios de pintura, pinturas arquitectónicas, selladores,  pintura de aula y de bellas artes</t>
  </si>
  <si>
    <r>
      <rPr>
        <u/>
        <sz val="12"/>
        <color theme="1"/>
        <rFont val="Trade Gothic Next"/>
        <family val="2"/>
      </rPr>
      <t xml:space="preserve">Alguno de los siguientes: </t>
    </r>
    <r>
      <rPr>
        <sz val="12"/>
        <color theme="1"/>
        <rFont val="Trade Gothic Next"/>
        <family val="2"/>
      </rPr>
      <t xml:space="preserve">
- Especificación técnica emitida por el fabricante
- Análisis de laboratorio que indica las concentraciones de estos compuestos, emitido por un laboratorio acreditado</t>
    </r>
  </si>
  <si>
    <t>Las pinturas, selladores, anticorrosivos o similares, tienen concentraciones de metales pesados (plomo, mercurio, cromo) y Compuestos Orgánicos Volátiles (COV) menores o iguales a lo establecido en el catálogo de criterios ambientales de DIGECA</t>
  </si>
  <si>
    <t>Referencias adicionales para definir criterios ambientales</t>
  </si>
  <si>
    <t>Versión 1. Fecha de actualización: 12.11.2024</t>
  </si>
  <si>
    <r>
      <rPr>
        <b/>
        <u/>
        <sz val="14"/>
        <rFont val="Trade Gothic Next"/>
        <family val="2"/>
      </rPr>
      <t>Instrucciones:</t>
    </r>
    <r>
      <rPr>
        <sz val="12"/>
        <rFont val="Trade Gothic Next"/>
        <family val="2"/>
      </rPr>
      <t xml:space="preserve">
La MECE incluye </t>
    </r>
    <r>
      <rPr>
        <b/>
        <sz val="12"/>
        <rFont val="Trade Gothic Next"/>
        <family val="2"/>
      </rPr>
      <t>3 grandes pasos</t>
    </r>
    <r>
      <rPr>
        <sz val="12"/>
        <rFont val="Trade Gothic Next"/>
        <family val="2"/>
      </rPr>
      <t xml:space="preserve"> para la definición de condiciones de admisibilidad y criterios de CPE, así como la evaluación de las ofertas recibidas. De acuerdo con el Manual de Implementación de Compra Pública Estratégica (MICPE), la MECE es un instrumento de apoyo para la ejecución del Paso 2: Definición de condiciones de admisibilidad, Paso 3: Preselección de criterios de evaluación, Paso 6: Definición de puntaje de los criterios de evaluación y Paso 8: Evaluación de las ofertas</t>
    </r>
    <r>
      <rPr>
        <i/>
        <sz val="12"/>
        <rFont val="Trade Gothic Next"/>
        <family val="2"/>
      </rPr>
      <t xml:space="preserve">. 
</t>
    </r>
    <r>
      <rPr>
        <sz val="12"/>
        <rFont val="Trade Gothic Next"/>
        <family val="2"/>
      </rPr>
      <t xml:space="preserve">En caso de que la Adminsitración ya cuente con instrumentos para la evaluación de las ofertas, podrá utilizar la MECE como un complemento que fortalezca la evaluación de criterios CPE.
</t>
    </r>
    <r>
      <rPr>
        <b/>
        <sz val="12"/>
        <rFont val="Trade Gothic Next"/>
        <family val="2"/>
      </rPr>
      <t>Siga los siguientes pasos en orden.</t>
    </r>
    <r>
      <rPr>
        <sz val="12"/>
        <rFont val="Trade Gothic Next"/>
        <family val="2"/>
      </rPr>
      <t xml:space="preserve"> Al presionar cada botón                   , le llevará a una hoja donde deberá completar la información de las casillas en color gris              . La MECE cuenta con una serie de hipervínculos y varias hojas se actualizarán automaticamente con la información que se introduzca. </t>
    </r>
  </si>
  <si>
    <t>Normas nacionales de ecoetiquetado</t>
  </si>
  <si>
    <t>1. Ingrese al sitio web de DIGECA y consulte las normas disponibles para productos o servicios especificos</t>
  </si>
  <si>
    <t>2. Si encuentra una norma que sea de utilidad para la definición de criterios de su objeto contractual, contacte a INTECO y solicite un visor de la norma respectiva</t>
  </si>
  <si>
    <r>
      <rPr>
        <b/>
        <sz val="12"/>
        <color theme="1"/>
        <rFont val="Trade Gothic Next"/>
        <family val="2"/>
      </rPr>
      <t xml:space="preserve">Instrucciones: </t>
    </r>
    <r>
      <rPr>
        <sz val="12"/>
        <color theme="1"/>
        <rFont val="Trade Gothic Next"/>
        <family val="2"/>
      </rPr>
      <t xml:space="preserve">
De acuerdo con la guía para la definición de criterios ambientales para las compras públicas estratégicas, existen varias referencias que pueden tomarse en cuenta para definir criterios ambientales. A continuación, se colocan los enlaces e instrucciones adicionales para el uso de estos documentos</t>
    </r>
  </si>
  <si>
    <t>http://www.digeca.go.cr/areas/compras-publicas-estrategicas</t>
  </si>
  <si>
    <t>http://www.digeca.go.cr/areas/normas-tecnicas-de-etiquetado-ambiental</t>
  </si>
  <si>
    <t>3. INTECO le habilitará un visor por un tiempo definido.</t>
  </si>
  <si>
    <t>Catálogo de criterios elaborados por DIGECA</t>
  </si>
  <si>
    <t>4. Consulte la norma de ecoetiquetado respectiva. Las normas contienen una lista de criterios y medios de verificación que son solicitados al producto o servicio para demostrar su desempeño ambiental superior. La Administración podrá consultar y seleccionar uno o más criterios establecidos en la norma para colocarlos en los pliegos de condiciones como criterio de evaluación, incluyendo los medios de verificación que indique la norma; también será posible solicitar el cumplimiento con todos los criterios de la norma.</t>
  </si>
  <si>
    <t>1. Ingrese al sitio web de DIGECA y los documentos de criterios ambientales disponibles para productos o servicios especificos</t>
  </si>
  <si>
    <t>2. Consulte el documento (ficha) con los criterios ambientales que puedan ser de utilidad para su objeto contractual. Los documentos contienen una lista de condiciones de admisibildad y criterios de evaluación ambiental. La Administración podrá consultar y seleccionar uno o más criterios establecidos en el documento para colocarlos en los pliegos de condiciones.</t>
  </si>
  <si>
    <t>Anexos de la Guía de Criterios Ambientales para las Compras Públicas Estratégicas</t>
  </si>
  <si>
    <t>Consulte el Anexo A: Directrices voluntarias emitidas por el Ministerio de Ambiente y Energía, donde se inlcuyen directrices emitidas por MINAE que tienen relación con la definición de criterios ambientales para las CPE</t>
  </si>
  <si>
    <t>Consulte el Anexo B: Sitios de interés, donde encontrará una lista de sitios web internacionales donde podrá encontrar catálogos de criterios ambientales y de sostenibilidad definida por otros gobiernos u organizaciones</t>
  </si>
  <si>
    <t xml:space="preserve">El personal que ejecuta el servicio de pintura se encuentra capacitado y preparado para la atención de cualquier emergencia causada por la exposición indebida a los productos utilizados durante la provisión del servicio (Ej, ingestión, contacto con la piel, contacto con los ojos, entre otras sitaciones que pongan en riesgo a la persona trabajadora o personas cercanas al sitio donde se provee el servicio) </t>
  </si>
  <si>
    <t xml:space="preserve">El personal técnico en la fábrica, comercialización y distribución de los productos y equipos se encuentra capacitado y preparado para la atención de cualquier emergencia causada por la exposición indebida a los productos. </t>
  </si>
  <si>
    <t>Se promueve la igualdad de oportunidades entre hombres y mujeres entre el personal a cargo de ejecutar las labores de fabricación, distribución o colocación de la pintura</t>
  </si>
  <si>
    <t>El personal contratado para las actividades de pintura reside en los alrededores del sitio donde de solicita el servicio</t>
  </si>
  <si>
    <t>601227, 721513, 781816</t>
  </si>
  <si>
    <t>60, 72, 78</t>
  </si>
  <si>
    <t>801716, 821015, 821016, 821018</t>
  </si>
  <si>
    <t>80, 82</t>
  </si>
  <si>
    <t>Servicios de publicidad y apoyo al mercadeo, servicios de agencia publicitaria, publicidad en emisiones varias</t>
  </si>
  <si>
    <t xml:space="preserve">Los materiales utilizados para la publicidad, decoración y similares, son de reuso o serán reutilizados posteriormente. </t>
  </si>
  <si>
    <t xml:space="preserve">Manual técnico o certificación del fabricante o distribuidor de los productos respecto a que estos son libres de crueldad animal y/o microplásticos. </t>
  </si>
  <si>
    <t xml:space="preserve">Manual técnico o certificación del fabricante o distribuidor de los productos respecto a que estos son de origen natural y biodegradable. </t>
  </si>
  <si>
    <t>El material publicitario, en sus textos, audios, imágenes y videos, incorpora medidas para la accesibilidad multidimensional que aseguren la accesibilidad de la información y comunicación a las personas en situación de discapacidad.</t>
  </si>
  <si>
    <t xml:space="preserve">La oferta explica la fuente de los materiales reutilizados o el destino para la reutilización de los materiales. Se dará seguimiento a este criterio durante la ejecución contractual. </t>
  </si>
  <si>
    <t>La oferta explica los métodos de aseguramiento para la accesibilidad de las personas con discapacidad. Se dará seguimiento a este criterio durante la ejecución contractual</t>
  </si>
  <si>
    <t>La oferta explica el enfoque de género y sensibilidad a poblaciones vulnerables que será uitilizado en el desarrollo del servicio o producto. Se dará seguimiento a este criterio durante la ejecución contractual</t>
  </si>
  <si>
    <t>Los productos de publicidad  se desarrollan con un enfoque de género y derechos humanos evitando la promoción de estereotipos o prejuicios  en función de atributos como el  sexo, género, religión, etnia, raza, discapacidad, orientación sexual, origen nacional, entre otros.</t>
  </si>
  <si>
    <t xml:space="preserve">En cumplimiento con las especificaciones del pliego de condiciones, los productos de publicidad tienen un diseño, implementación, monitoreo de efectividad o método de funcionamiento innovador, que aumenta la eficacia y eficiencia en el cumplimiento de los objetivos de la publicidad contratada. </t>
  </si>
  <si>
    <t>N° de clasificación SICOP</t>
  </si>
  <si>
    <r>
      <rPr>
        <u/>
        <sz val="12"/>
        <rFont val="Trade Gothic Next"/>
        <family val="2"/>
      </rPr>
      <t>Alguno de los siguientes:</t>
    </r>
    <r>
      <rPr>
        <sz val="12"/>
        <rFont val="Trade Gothic Next"/>
        <family val="2"/>
      </rPr>
      <t xml:space="preserve">
- Código de Ética vigente que incorpore principios de mercadeo responsable
- Políticas de comunicación, planes de comunicación o informe de buenas prácticas de mercadeo.
- Reconocimentos recibidos por sus buenas prácticas en mercadeo responsable
- Declaración Jurada que detalle las prácticas relacionadas con principios de mercadeo responsable</t>
    </r>
  </si>
  <si>
    <t>421315, 421321, 461815, 531027</t>
  </si>
  <si>
    <t>42, 46 y 53</t>
  </si>
  <si>
    <t>Servicio de vigilancia, servicio de guardias, servicios de policía, sistema carcelario, servicio de sistemas de seguridad, vigilancia pesquera</t>
  </si>
  <si>
    <t>921015, 921017, 921215, 921217, 701016</t>
  </si>
  <si>
    <t>70 y 92</t>
  </si>
  <si>
    <t>Elementos innovadores pueden ser: inteligencia artíficial generativa, biometría u otras tecnologías</t>
  </si>
  <si>
    <t>En cumplimiento con las especificaciones de la contratación, el servicio incluye elementos de vigilancia digital o electrónica que integran aspectos innovadores que permitan cumplir los criterios de servicio con un mejor desempeño o funcionalidad.</t>
  </si>
  <si>
    <t xml:space="preserve">Información aportada por el fabricante, donde se indique el factor innovador del producto en cuestión, respaldado por un estudio de las condiciones del mercado con las cuales se compara. </t>
  </si>
  <si>
    <t>El personal contratado para las actividades reside en los alrededores del sitio donde de requiere el servicio</t>
  </si>
  <si>
    <t>Se promueve la igualdad de oportunidades entre hombres y mujeres entre el personal a cargo de ejecutar las labores de vigilancia</t>
  </si>
  <si>
    <t>El personal que ejecuta el servicio se encuentra capacitado y preparado para la atención de emergencias (incendios, afectaciones a la salud, seguridad, robos, entre otros)</t>
  </si>
  <si>
    <t>El servicio de vigilancia incluye un mecanismo a través del cuál las personas usuarias y beneficiarias de la vigilancia pueden registrar quejas, sugerencias u observaciones de manera confidencial</t>
  </si>
  <si>
    <t>Para el registro de las actividades relacionadas a la vigilancia se utilizan sistemas digitales que evitan la impresión o uso de papel</t>
  </si>
  <si>
    <t>Se promueve la salud física y mental de las personas trabajadoras que brindan el servicio de seguridad y vigilancia, a través de acciones afirmativas</t>
  </si>
  <si>
    <t>El personal que ejecuta el servicio se encuentra capacitado en ética y conducta responsible</t>
  </si>
  <si>
    <t>Procedimientos para la atención de quejas, sugerencias y comentarios, donde se indique además los métodos de registro y su modalidad digital.</t>
  </si>
  <si>
    <t>Al utilizar sistemas digitales, el oferente debe además asegurar la protección y seguridad de los datos almacenados</t>
  </si>
  <si>
    <t>Procedimientos y registro de la implementación de las acciones afirmativas para la salud física y mental de las personas trabajadoras</t>
  </si>
  <si>
    <t xml:space="preserve">Procedimientos  y métodos de registro a través de medios digitales que evitan la impresión y uso de papel. </t>
  </si>
  <si>
    <t>Sistema de manejo de almacenamiento de datos, Software de consultas y gestión de datos, Servicios de datos</t>
  </si>
  <si>
    <t>43, 81</t>
  </si>
  <si>
    <t>432122, 432323, 811120</t>
  </si>
  <si>
    <t xml:space="preserve">Las instalaciones donde se realiza el almacenamiento de los datos funcionan con al menos un 70 % de energía renovable. </t>
  </si>
  <si>
    <t xml:space="preserve">Declaración del proveedor de energía (nacional o internacional) donde se indique el porcentaje de energía renovable de la matriz energética del sitio donde se almacenan los datos. Alternativamente, en caso de que se utilicen fuentes de energía renovable en sitio (Ej. paneles solares) se podrá aceptar una declaración del dueño del centro de datos donde se indique el porcentaje de las instalaciones que funcionan con la energía provista por la fuente alternativa. </t>
  </si>
  <si>
    <t>Las instalaciones donde se realiza el almacenamiento de los datos cuentan con alguna un diseño constructivo que favorece la eficiencia energética para la ventilación y climatización</t>
  </si>
  <si>
    <t>Diseños para la eficiencia energética pueden incluir, por ejemplo, aprovechamiento del calor  de los servidores para calefacción distrital, uso de sistemas de refrigeración a base de aire y agua, Sistemas de refrigeración a hiperescala, Refrigeración de los servidores con materiales aislantes</t>
  </si>
  <si>
    <t>Certificación de las instalaciones bajo la norma INTE/ISO 14064-1, INTE/ISO 14001, INTE/ISO 50001 o equivalente</t>
  </si>
  <si>
    <t xml:space="preserve">Las instalaciones para el procesamiento o almacenamiento de datos aplican medidas para la gestión de sus impactos ambientales
</t>
  </si>
  <si>
    <t>Certificación de las instalaciones de almacenamiento de datos que demuestre la implementación de alguna iniciativa para la eficiencia energética de las instalaciones. Por ejemplo: Certificación LEED, EDGE o equivalente.</t>
  </si>
  <si>
    <t>En cumplimiento con las especificaciones de la contratación, el servicio incluye aspectos innovadores que permitan cumplir los criterios de servicio con un mejor desempeño o funcionalidad.</t>
  </si>
  <si>
    <t>Directriz N.º 050-MINAE, Construcción sostenible en el sector público.</t>
  </si>
  <si>
    <t xml:space="preserve">Decreto 42709-H-MEIC-MTSS-MINAE-MICITT, Medidas para incentivar la participación de empresas, Pyme y Empresas de la Economía Social en las compras públicas de la administración, según criterios. </t>
  </si>
  <si>
    <t>MH-DCoP-CIR-0058-2023DescripciondeCriteriosSostenibles.pdf</t>
  </si>
  <si>
    <t>CIRCULAR MH-DCoP-CIR-0058-2023 Uso de criterios sostenibles en el SDU</t>
  </si>
  <si>
    <t>NORMATIVA Y LINEAMIENTOS RELACIONADOS A LAS CPE</t>
  </si>
  <si>
    <r>
      <rPr>
        <b/>
        <sz val="12"/>
        <color theme="1"/>
        <rFont val="Trade Gothic Next"/>
        <family val="2"/>
      </rPr>
      <t xml:space="preserve">Instrucciones: </t>
    </r>
    <r>
      <rPr>
        <sz val="12"/>
        <color theme="1"/>
        <rFont val="Trade Gothic Next"/>
        <family val="2"/>
      </rPr>
      <t xml:space="preserve">
De acuerdo con la guía para la definición de criterios de innovación para las compras públicas estratégicas, existen varias referencias que pueden tomarse en cuenta para definir criterios de innovación. A continuación, se colocan algunas normas voluntarias que puede tomar de refencia. </t>
    </r>
  </si>
  <si>
    <t>Referencias adicionales para definir criterios de innovación</t>
  </si>
  <si>
    <t>Normas nacionales de innovación</t>
  </si>
  <si>
    <t>1. En la siguiente tabla se mencionan algunas normas relacionadas a la innovación que puede ser utilizadas como referencia o banco de ideas para crear un criterio de evaluación de innovación en los pliegos de condiciones</t>
  </si>
  <si>
    <t>Esta norma proporciona orientaciones para un enfoque de pensamiento innovador, proporciona lineamientos sobre cómo integrar los valores principales del pensamiento innovador dentro de cualquier organización. Proporciona una metodología para equilibrar los riesgos y la viabilidad de negocio apropiado a la oportunidad o problema seleccionados. Proporciona a la dirección una metodología para la evaluación de los posibles resultados y para la determinación de la “mejor solución” para la estrategia actual de la organización.</t>
  </si>
  <si>
    <t>Los refrigerantes en el circuito de refrigeración y los agentes espumantes utilizados para el aislamiento del apartado deben tener un potencial de agotamiento del ozono (PAO) igual a cero (0)</t>
  </si>
  <si>
    <t>Los productos de cemento y concreto contienen agregados y otros constituyentes reciclados o materiales alternativos, manteniendo la calidad del producto.</t>
  </si>
  <si>
    <t>Las pinturas, barnices, selladores o similares, utilizados como recubrimiento de la madera tienen concentraciones de metales pesados (plomo, mercurio, cromo) y Compuestos Orgánicos Volátiles (COV) menores o iguales a lo establecido en el catálogo de criterios ambientales de DIGECA</t>
  </si>
  <si>
    <r>
      <rPr>
        <u/>
        <sz val="12"/>
        <color theme="1"/>
        <rFont val="Trade Gothic Next"/>
        <family val="2"/>
      </rPr>
      <t xml:space="preserve">Los siguientes: </t>
    </r>
    <r>
      <rPr>
        <sz val="12"/>
        <color theme="1"/>
        <rFont val="Trade Gothic Next"/>
        <family val="2"/>
      </rPr>
      <t xml:space="preserve">
- Plan de capacitación que el personal debe cumplir
- Registro de asistencia o certificado de participación
Este criterio se revisará durante la ejecución contractual para garantizar que quienes brindan el servicio hayan sido capacitados.</t>
    </r>
  </si>
  <si>
    <t>El personal contratado para las actividades de preparación y entrega de alimentos reside en los alrededores del sitio donde de solicita el servicio de alimentación</t>
  </si>
  <si>
    <t>Los textiles contienen una cantidad de cadmio (Cd), cromo (Cr), níquel (Ni), plomo (Pb) y cobre (Cu) menor o igual a:
•	Cadmio (Cd): 0,1 ppm
•	Cromo (Cr): 2,0 ppm
•	Níquel (Ni): 4,0 ppm
•	Plomo (Pb): 1,0 ppm
•	Cobre (Cu): 50,0 ppm</t>
  </si>
  <si>
    <r>
      <rPr>
        <u/>
        <sz val="12"/>
        <rFont val="Trade Gothic Next"/>
        <family val="2"/>
      </rPr>
      <t xml:space="preserve">Alguno de los siguientes: </t>
    </r>
    <r>
      <rPr>
        <sz val="12"/>
        <rFont val="Trade Gothic Next"/>
        <family val="2"/>
      </rPr>
      <t xml:space="preserve">
- Certificación ISO 45001 en sistemas de gestión de seguridad y salud en el trabajo, que abarque las actividades incluidas en la contratación, o certificación Fairtrade
- Politica y procedimiento de gestión de riesgos del trabajo que abarque las actividades incluidas en la contratación
- Política y procedimiento de seguridad y atención de accidentes en el trabajo, que abarque las actividades incluidas en la contratación</t>
    </r>
  </si>
  <si>
    <t>Los productos a utilizar no contienen o se han sustituido las sustancias de conocida peligrosidad a la salud o el ambiente (sustancias clasificadas como disruptor endocrino, carcinógeno, mutágeno o teratógeno).</t>
  </si>
  <si>
    <r>
      <rPr>
        <u/>
        <sz val="12"/>
        <color theme="1"/>
        <rFont val="Trade Gothic Next"/>
        <family val="2"/>
      </rPr>
      <t xml:space="preserve">Alguno de los siguientes: </t>
    </r>
    <r>
      <rPr>
        <sz val="12"/>
        <color theme="1"/>
        <rFont val="Trade Gothic Next"/>
        <family val="2"/>
      </rPr>
      <t xml:space="preserve">
- Declaración del fabricante indicando que los ingredientes no contienen sustancias señaladas por su peligrosidad a la salud o el ambiente (por ejemplo aquellas enumeradas en la lista de candidatos REACH)
- Especificación técnica emitida por el fabricante
- Análisis de laboratorio que indica las concentraciones de estos compuestos, emitido por un laboratorio acreditado</t>
    </r>
  </si>
  <si>
    <r>
      <rPr>
        <u/>
        <sz val="12"/>
        <rFont val="Trade Gothic Next"/>
        <family val="2"/>
      </rPr>
      <t>El oferente presenta:</t>
    </r>
    <r>
      <rPr>
        <sz val="12"/>
        <rFont val="Trade Gothic Next"/>
        <family val="2"/>
      </rPr>
      <t xml:space="preserve">
- Documento del Ministerio de Salud en donde conste que forma parte de una Unidad de Cumplimiento que se encuentre en estado activo. La administración podrá verificar su inclusión en el Registro de Unidades de Cumplimiento (ministeriodesalud.go.cr).
</t>
    </r>
    <r>
      <rPr>
        <u/>
        <sz val="12"/>
        <rFont val="Trade Gothic Next"/>
        <family val="2"/>
      </rPr>
      <t xml:space="preserve">Como criterio de seguimiento: 
</t>
    </r>
    <r>
      <rPr>
        <sz val="12"/>
        <rFont val="Trade Gothic Next"/>
        <family val="2"/>
      </rPr>
      <t>- Documento emitido por el gestor autorizado indicando el tipo y cantidad de residuos recolectados; o en su defecto, alguna evidencia de entrega de los residuos para su gestión adecuada. El registro del gestor autorizado puede ser verificado en</t>
    </r>
    <r>
      <rPr>
        <i/>
        <sz val="12"/>
        <rFont val="Trade Gothic Next"/>
        <family val="2"/>
      </rPr>
      <t xml:space="preserve"> https://inversion.vui.cr/Visitor.aspx?LFno8nvLQjPnkPscgM5ZtVwDVWuO1SzgvJlWVWqsQYeeE6LvGRnRow== </t>
    </r>
  </si>
  <si>
    <r>
      <rPr>
        <u/>
        <sz val="12"/>
        <rFont val="Trade Gothic Next"/>
        <family val="2"/>
      </rPr>
      <t xml:space="preserve">El oferente presenta: </t>
    </r>
    <r>
      <rPr>
        <sz val="12"/>
        <rFont val="Trade Gothic Next"/>
        <family val="2"/>
      </rPr>
      <t xml:space="preserve">
- Hoja de seguridad del bien
- Instrucciones para la manipulación y almacenamiento del residuo
- Plan de gestión integral de residuos peligrosos, incluyendo evidencia de la gestión adecuada de los residuos recibidos
</t>
    </r>
    <r>
      <rPr>
        <u/>
        <sz val="12"/>
        <rFont val="Trade Gothic Next"/>
        <family val="2"/>
      </rPr>
      <t xml:space="preserve">Como criterio de seguimiento: </t>
    </r>
    <r>
      <rPr>
        <sz val="12"/>
        <rFont val="Trade Gothic Next"/>
        <family val="2"/>
      </rPr>
      <t xml:space="preserve">
- Documento emitido por el gestor autorizado indicando el tipo y cantidad de residuos recolectados; o en su defecto, alguna evidencia de entrega de los residuos para su gestión adecuada. El registro del gestor autorizado puede ser verificado en https://inversion.vui.cr/Visitor.aspx?LFno8nvLQjPnkPscgM5ZtVwDVWuO1SzgvJlWVWqsQYeeE6LvGRnRow== </t>
    </r>
  </si>
  <si>
    <r>
      <rPr>
        <u/>
        <sz val="12"/>
        <rFont val="Trade Gothic Next"/>
        <family val="2"/>
      </rPr>
      <t>El oferente presenta:</t>
    </r>
    <r>
      <rPr>
        <sz val="12"/>
        <rFont val="Trade Gothic Next"/>
        <family val="2"/>
      </rPr>
      <t xml:space="preserve">
- Carnet de “Buenas prácticas de refrigeración y manejo de refrigerantes” vigente para manipulación de gases refrigerantes de la persona que instalará los equipos, emitido por DIGECA. </t>
    </r>
  </si>
  <si>
    <r>
      <rPr>
        <u/>
        <sz val="12"/>
        <rFont val="Trade Gothic Next"/>
        <family val="2"/>
      </rPr>
      <t xml:space="preserve">Alguno de los siguientes: </t>
    </r>
    <r>
      <rPr>
        <sz val="12"/>
        <rFont val="Trade Gothic Next"/>
        <family val="2"/>
      </rPr>
      <t xml:space="preserve">
- Etiquetado ambiental basado en el ciclo de vida del producto (Certificación TCO o equivalente)
- Ficha técnica o manual donde se indique el número de parte de los componentes del equipo e instrucciones para su reparación.
- Indice de reparabilidad es mayor o igual a 6 (https://www.indicereparabilite.fr/)</t>
    </r>
  </si>
  <si>
    <r>
      <rPr>
        <u/>
        <sz val="12"/>
        <rFont val="Trade Gothic Next"/>
        <family val="2"/>
      </rPr>
      <t xml:space="preserve">Alguno de los siguientes: </t>
    </r>
    <r>
      <rPr>
        <sz val="12"/>
        <rFont val="Trade Gothic Next"/>
        <family val="2"/>
      </rPr>
      <t xml:space="preserve">
- Etiquetado ambiental basado en el ciclo de vida del producto (Certificación TCO o equivalente)
- Etiquetado de eficiencia energética del equipo (etiqueta de eficiencia, sello energy star o equivalente)
- Ficha técnica del equipo donde se declare la eficiencia energética en kWh y se valorará positivamente la oferta que incluya el equipo con menor consumo</t>
    </r>
  </si>
  <si>
    <t xml:space="preserve">Los parámetros de eficiencia energética deseables varían según el tipo de equipo, es distinto para laptops, computadoras de escritorio, monitores etc.
La Administración puede optar por solicitar un criterio genérico o puede  buscar el parámetro especifico de eficiencia para el equipo que vaya a contratar. </t>
  </si>
  <si>
    <r>
      <rPr>
        <u/>
        <sz val="12"/>
        <rFont val="Trade Gothic Next"/>
        <family val="2"/>
      </rPr>
      <t xml:space="preserve">Alguno de los siguientes: </t>
    </r>
    <r>
      <rPr>
        <sz val="12"/>
        <rFont val="Trade Gothic Next"/>
        <family val="2"/>
      </rPr>
      <t xml:space="preserve">
- Ficha técnica o manual del equipo donde se indique la emisión de ruido en reposo y en modo activo.
- Certificado emitido por un laboratorio u organismo de inspección sobre el nivel de ruido emitido por el dispositivo en reposo y en estado activo</t>
    </r>
  </si>
  <si>
    <t>Ficha técnica o manual donde se indique las medidas ergonómicas del equipo.</t>
  </si>
  <si>
    <r>
      <rPr>
        <u/>
        <sz val="12"/>
        <rFont val="Trade Gothic Next"/>
        <family val="2"/>
      </rPr>
      <t xml:space="preserve">Alguno de los siguientes: </t>
    </r>
    <r>
      <rPr>
        <sz val="12"/>
        <rFont val="Trade Gothic Next"/>
        <family val="2"/>
      </rPr>
      <t xml:space="preserve">
- Etiquetado ambiental del equipo basado en el ciclo de vida del producto (Etiqueta Ambiental de Costa Rica o equivalente).
- Ficha técnica del equipo donde se indique el tipo refrigerante utilizado y agente espumante de manera que se pueda verificar su PCG.</t>
    </r>
  </si>
  <si>
    <r>
      <rPr>
        <u/>
        <sz val="12"/>
        <rFont val="Trade Gothic Next"/>
        <family val="2"/>
      </rPr>
      <t xml:space="preserve">Alguno de los siguientes: </t>
    </r>
    <r>
      <rPr>
        <sz val="12"/>
        <rFont val="Trade Gothic Next"/>
        <family val="2"/>
      </rPr>
      <t xml:space="preserve">
- Etiquetado ambiental del equipo basado en el ciclo de vida del producto (Etiqueta Ambiental de Costa Rica o equivalente).
- Etiqueta energética del equipo o ficha técnica de fabricante que demuestre el consumo energético menor al establecido por reglamento.</t>
    </r>
  </si>
  <si>
    <r>
      <rPr>
        <u/>
        <sz val="12"/>
        <rFont val="Trade Gothic Next"/>
        <family val="2"/>
      </rPr>
      <t xml:space="preserve">Alguno de los siguientes: </t>
    </r>
    <r>
      <rPr>
        <sz val="12"/>
        <rFont val="Trade Gothic Next"/>
        <family val="2"/>
      </rPr>
      <t xml:space="preserve">
- Etiquetado que demuestre el uso de materia reciclada y proveniente de bosques bajo manejo sostenible (FSC, PEFC, o equivalente).
- Etiquetado ambiental del equipo basado en el ciclo de vida del producto (Etiqueta Ambiental de Costa Rica o equivalente).
- Ficha técnica emitida por el fabricante donde se indique el porcentaje de materia prima reciclada utilizada, el uso de materias primas sostenibles u otras características ambientales del empaque.</t>
    </r>
  </si>
  <si>
    <r>
      <rPr>
        <u/>
        <sz val="12"/>
        <rFont val="Trade Gothic Next"/>
        <family val="2"/>
      </rPr>
      <t xml:space="preserve">Alguno de los siguientes: </t>
    </r>
    <r>
      <rPr>
        <sz val="12"/>
        <rFont val="Trade Gothic Next"/>
        <family val="2"/>
      </rPr>
      <t xml:space="preserve">
- Etiquetado ambiental del equipo basado en el ciclo de vida del producto (Etiqueta Ambiental de Costa Rica o equivalente).
- Ficha técnica del equipo donde se indique el tipo refrigerante utilizado y agente espumante de manera que se pueda verificar su PAO.</t>
    </r>
  </si>
  <si>
    <r>
      <rPr>
        <u/>
        <sz val="12"/>
        <rFont val="Trade Gothic Next"/>
        <family val="2"/>
      </rPr>
      <t>Alguno de los siguientes:</t>
    </r>
    <r>
      <rPr>
        <sz val="12"/>
        <rFont val="Trade Gothic Next"/>
        <family val="2"/>
      </rPr>
      <t xml:space="preserve">
- Etiquetado ambiental del equipo basado en el ciclo de vida del producto (Etiqueta Ambiental de Costa Rica o equivalente).
- Certificado emitido por un laboratorio u organismo de inspección donde se indiquen los decibeles emitidos por el equipo durante su funcionamiento, según el método de ensayo de la norma IEC 60704-2-14 o la norma INTE/ISO 3741.
- Ficha técnica emitida por el fabricante donde se indiquen los decibeles emitidos por el equipo durante su funcionamiento. </t>
    </r>
  </si>
  <si>
    <r>
      <rPr>
        <u/>
        <sz val="12"/>
        <rFont val="Trade Gothic Next"/>
        <family val="2"/>
      </rPr>
      <t xml:space="preserve">Alguno de los siguientes: </t>
    </r>
    <r>
      <rPr>
        <sz val="12"/>
        <rFont val="Trade Gothic Next"/>
        <family val="2"/>
      </rPr>
      <t xml:space="preserve">
- Etiquetado ambiental del equipo basado en el ciclo de vida del producto (Etiqueta Ambiental de Costa Rica o equivalente).
- Especificación técnica de fabricante donde se indica la REEE del equipo y su comparación con las Tablas 1 o 2 de la norma INTE B50 según corresponda.</t>
    </r>
  </si>
  <si>
    <r>
      <rPr>
        <u/>
        <sz val="12"/>
        <rFont val="Trade Gothic Next"/>
        <family val="2"/>
      </rPr>
      <t xml:space="preserve">Alguno de los siguientes: </t>
    </r>
    <r>
      <rPr>
        <sz val="12"/>
        <rFont val="Trade Gothic Next"/>
        <family val="2"/>
      </rPr>
      <t xml:space="preserve">
- Etiquetado ambiental del equipo basado en el ciclo de vida del producto (Etiqueta Ambiental de Costa Rica o equivalente).
- Certificado emitido por un laboratorio u organismo de inspección donde se indiquen los decibeles emitidos por el equipo durante su funcionamiento. 
- Ficha técnica emitida por el fabricante donde se indiquen los decibeles emitidos por el equipo durante su funcionamiento. </t>
    </r>
  </si>
  <si>
    <r>
      <rPr>
        <u/>
        <sz val="12"/>
        <rFont val="Trade Gothic Next"/>
        <family val="2"/>
      </rPr>
      <t xml:space="preserve">Alguno de los siguientes: </t>
    </r>
    <r>
      <rPr>
        <sz val="12"/>
        <rFont val="Trade Gothic Next"/>
        <family val="2"/>
      </rPr>
      <t xml:space="preserve">
- Etiquetado ambiental basado en el ciclo de vida del producto  (Etiqueta Ambiental de Costa Rica o equivalente).
- Especificación técnica emitida por el fabricante donde se indica el tipo, cantidad y fuente del material utilizado como agregado y certificado de calidad del producto que demuestre su cumplimento con los requisitos técnicos de funcionalidad defindos en para el producto.</t>
    </r>
  </si>
  <si>
    <r>
      <rPr>
        <u/>
        <sz val="12"/>
        <rFont val="Trade Gothic Next"/>
        <family val="2"/>
      </rPr>
      <t xml:space="preserve">Alguno de los siguientes: </t>
    </r>
    <r>
      <rPr>
        <sz val="12"/>
        <rFont val="Trade Gothic Next"/>
        <family val="2"/>
      </rPr>
      <t xml:space="preserve">
- Etiquetado ambiental basado en el ciclo de vida del producto (Etiqueta Ambiental de Costa Rica o equivalente).
- Certificación ISO 50001 de la fabrica
- Memoria de cálculo que demuestre la reducción de consumo de energía.</t>
    </r>
  </si>
  <si>
    <r>
      <rPr>
        <u/>
        <sz val="12"/>
        <rFont val="Trade Gothic Next"/>
        <family val="2"/>
      </rPr>
      <t xml:space="preserve">Alguno de los siguientes: </t>
    </r>
    <r>
      <rPr>
        <sz val="12"/>
        <rFont val="Trade Gothic Next"/>
        <family val="2"/>
      </rPr>
      <t xml:space="preserve">
- Etiquetado ambiental basado en el ciclo de vida del producto (Etiqueta Ambiental de Costa Rica o equivalente).
- Especificación técnica emitida por el fabricante donde se indican las cacracterísticas técnicas que permiten su recuperación y reciclaje, así como instruciones para tal fin. </t>
    </r>
  </si>
  <si>
    <r>
      <rPr>
        <u/>
        <sz val="12"/>
        <rFont val="Trade Gothic Next"/>
        <family val="2"/>
      </rPr>
      <t xml:space="preserve">Alguno de los siguientes: </t>
    </r>
    <r>
      <rPr>
        <sz val="12"/>
        <rFont val="Trade Gothic Next"/>
        <family val="2"/>
      </rPr>
      <t xml:space="preserve">
- Etiquetado ambiental basado en el ciclo de vida del producto (Etiqueta Ambiental de Costa Rica o equivalente).
- Especificación técnica emitida por el fabricante donde se indican los compuestos, sustancias y materiales que conforman los productos y que se utilizan durante su fabricación. </t>
    </r>
  </si>
  <si>
    <r>
      <rPr>
        <u/>
        <sz val="12"/>
        <rFont val="Trade Gothic Next"/>
        <family val="2"/>
      </rPr>
      <t xml:space="preserve">Alguno de los siguientes: </t>
    </r>
    <r>
      <rPr>
        <sz val="12"/>
        <rFont val="Trade Gothic Next"/>
        <family val="2"/>
      </rPr>
      <t xml:space="preserve">
- Etiquetado ambiental basado en el ciclo de vida del producto (Etiqueta Ambiental de Costa Rica o equivalente).
- Huella de agua del producto a lo largo de su ciclo de vida y cuadro comparativo contra productos que no incluyen medidas de reducción del consumo de agua, con sus respectivas referencias bibliográficas
- Memoria de cálculo que demuestre la reducción de consumo de agua potable.
- Documentación que demuestre el cumplimiento de la norma INTE C92 del agua utilizada, en el caso de cemento hidráulico.</t>
    </r>
  </si>
  <si>
    <r>
      <rPr>
        <u/>
        <sz val="12"/>
        <color theme="1"/>
        <rFont val="Trade Gothic Next"/>
        <family val="2"/>
      </rPr>
      <t>Alguno de los siguientes:</t>
    </r>
    <r>
      <rPr>
        <sz val="12"/>
        <color theme="1"/>
        <rFont val="Trade Gothic Next"/>
        <family val="2"/>
      </rPr>
      <t xml:space="preserve">
- Certificado de manejo forestal sostenible (FSC o equivalente) 
- Certificación de madera legal en Costa Rica emitida por la Oficina Nacional Forestal.
- Etiquetado ambiental basado en el ciclo de vida del producto
</t>
    </r>
  </si>
  <si>
    <r>
      <rPr>
        <u/>
        <sz val="12"/>
        <color theme="1"/>
        <rFont val="Trade Gothic Next"/>
        <family val="2"/>
      </rPr>
      <t>Alguno de los siguientes:</t>
    </r>
    <r>
      <rPr>
        <sz val="12"/>
        <color theme="1"/>
        <rFont val="Trade Gothic Next"/>
        <family val="2"/>
      </rPr>
      <t xml:space="preserve"> 
-Etiquetado ambiental del producto basado en el ciclo de vida del producto
-Especificación técnica emitida por el fabricante del empaque donde se indica el porcentaje de materia prima reciclada.</t>
    </r>
  </si>
  <si>
    <r>
      <rPr>
        <u/>
        <sz val="12"/>
        <color theme="1"/>
        <rFont val="Trade Gothic Next"/>
        <family val="2"/>
      </rPr>
      <t xml:space="preserve">Alguno de los siguientes: </t>
    </r>
    <r>
      <rPr>
        <sz val="12"/>
        <color theme="1"/>
        <rFont val="Trade Gothic Next"/>
        <family val="2"/>
      </rPr>
      <t xml:space="preserve">
- Etiquetado ambiental basado en el ciclo de vida del producto (Etiqueta Ambiental de Costa Rica o equivalente)
-  Análisis de laboratorio que las concentraciones de estos compuestos, emitido por un laboratorio acreditado
- Ficha técnica emitida por el fabricante donde se indique el contenido de compuestos químicos presentes en el papel</t>
    </r>
  </si>
  <si>
    <r>
      <rPr>
        <u/>
        <sz val="12"/>
        <color theme="1"/>
        <rFont val="Trade Gothic Next"/>
        <family val="2"/>
      </rPr>
      <t xml:space="preserve">Alguno de los siguientes: </t>
    </r>
    <r>
      <rPr>
        <sz val="12"/>
        <color theme="1"/>
        <rFont val="Trade Gothic Next"/>
        <family val="2"/>
      </rPr>
      <t xml:space="preserve">
- Etiquetado ambiental que demuestre el uso de fibra reciclada y proveniente de bosques bajo manejo sostenible (FSC, PEFC, Etiqueta Ambiental de Costa Rica o equivalente)
- Ficha técnica emitida por el fabricante donde se indique el porcentaje de materia prima reciclada utilizada, el uso de materias primas sostenibles u otras características ambientales del empaque.</t>
    </r>
  </si>
  <si>
    <r>
      <rPr>
        <u/>
        <sz val="12"/>
        <rFont val="Trade Gothic Next"/>
        <family val="2"/>
      </rPr>
      <t xml:space="preserve">Alguno de los siguientes: </t>
    </r>
    <r>
      <rPr>
        <sz val="12"/>
        <rFont val="Trade Gothic Next"/>
        <family val="2"/>
      </rPr>
      <t xml:space="preserve">
- Etiquetado ambiental basado en el ciclo de vida del producto (Etiqueta Ambiental de Costa Rica o equivalente)
- Huella de agua del producto a lo largo de su ciclo de vida y cuadro comparativo contra productos que no incluyen medidas de reducción del consumo de agua, con sus respectivas referencias bibliográficas
- Memoria de cálculo que demuestre la reducción de consumo de agua potable.</t>
    </r>
  </si>
  <si>
    <r>
      <rPr>
        <u/>
        <sz val="12"/>
        <rFont val="Trade Gothic Next"/>
        <family val="2"/>
      </rPr>
      <t xml:space="preserve">Alguno de los siguientes: </t>
    </r>
    <r>
      <rPr>
        <sz val="12"/>
        <rFont val="Trade Gothic Next"/>
        <family val="2"/>
      </rPr>
      <t xml:space="preserve">
- Etiquetado ambiental basado en el ciclo de vida del producto (TCO o equivalente)
- Ficha técnica o manual donde se indique el número de parte de los componentes del equipo e instrucciones para su reparación.
- Indice de reparabilidad es mayor o igual a 6 (https://www.indicereparabilite.fr/)</t>
    </r>
  </si>
  <si>
    <t>Etiquetado de eficiencia energética (Sello Energy Star, TCO o equivalente).</t>
  </si>
  <si>
    <t>Hoja de seguridad del producto y clasificación de peligrosidad</t>
  </si>
  <si>
    <r>
      <rPr>
        <u/>
        <sz val="12"/>
        <rFont val="Trade Gothic Next"/>
        <family val="2"/>
      </rPr>
      <t>Alguno de los siguientes documentos:</t>
    </r>
    <r>
      <rPr>
        <sz val="12"/>
        <rFont val="Trade Gothic Next"/>
        <family val="2"/>
      </rPr>
      <t xml:space="preserve">
- Hoja de seguridad del producto y clasificación de peligrosidad
-  Análisis de laboratorio que las concentraciones de estos compuestos, emitido por un laboratorio acreditado
- Ficha técnica emitida por el fabricante donde se indique el contenido de compuestos químicos presentes en el papel</t>
    </r>
  </si>
  <si>
    <r>
      <rPr>
        <u/>
        <sz val="12"/>
        <rFont val="Trade Gothic Next"/>
        <family val="2"/>
      </rPr>
      <t xml:space="preserve">Alguno de los siguientes: </t>
    </r>
    <r>
      <rPr>
        <sz val="12"/>
        <rFont val="Trade Gothic Next"/>
        <family val="2"/>
      </rPr>
      <t xml:space="preserve">
- Etiquetado del embalaje que demuestre el uso de materia reciclada y proveniente de bosques bajo manejo sostenible (FSC, PEFC, o equivalente).
- Etiquetado ambiental basada en el ciclo de vida del producto (Etiqueta Ambiental de Costa Rica o equivalente).
- Ficha técnica emitida por el fabricante donde se indique el porcentaje de materia prima reciclada utilizada, el uso de materias primas sostenibles u otras características ambientales del empaque.</t>
    </r>
  </si>
  <si>
    <r>
      <rPr>
        <u/>
        <sz val="12"/>
        <color theme="1"/>
        <rFont val="Trade Gothic Next"/>
        <family val="2"/>
      </rPr>
      <t xml:space="preserve">Alguno de los siguientes: </t>
    </r>
    <r>
      <rPr>
        <sz val="12"/>
        <color theme="1"/>
        <rFont val="Trade Gothic Next"/>
        <family val="2"/>
      </rPr>
      <t xml:space="preserve">
- Análisis de laboratorio indicando la biodegradabilidad del producto, emitido por un laboratorio acreditado
- Etiquetado ambiental basado en el ciclo de vida del producto (Etiqueta Ambiental de Costa Rica o equivalente).</t>
    </r>
  </si>
  <si>
    <r>
      <rPr>
        <u/>
        <sz val="12"/>
        <color theme="1"/>
        <rFont val="Trade Gothic Next"/>
        <family val="2"/>
      </rPr>
      <t xml:space="preserve">Alguno de los siguientes: </t>
    </r>
    <r>
      <rPr>
        <sz val="12"/>
        <color theme="1"/>
        <rFont val="Trade Gothic Next"/>
        <family val="2"/>
      </rPr>
      <t xml:space="preserve">
- Hoja de seguridad del producto donde se indique su formulación e indicaciones de peligro
- Etiquetado ambiental basado en el ciclo de vida del producto (Etiqueta Ambiental de Costa Rica o equivalente).</t>
    </r>
  </si>
  <si>
    <r>
      <rPr>
        <u/>
        <sz val="12"/>
        <color theme="1"/>
        <rFont val="Trade Gothic Next"/>
        <family val="2"/>
      </rPr>
      <t xml:space="preserve">Alguno de los siguientes: </t>
    </r>
    <r>
      <rPr>
        <sz val="12"/>
        <color theme="1"/>
        <rFont val="Trade Gothic Next"/>
        <family val="2"/>
      </rPr>
      <t xml:space="preserve">
- Análisis de laboratorio que indica las concentraciones de estos compuestos, emitido por un laboratorio acreditado
- Etiquetado ambiental basado en el ciclo de vida del producto (Etiqueta Ambiental de Costa Rica o equivalente).</t>
    </r>
  </si>
  <si>
    <r>
      <rPr>
        <u/>
        <sz val="12"/>
        <color theme="1"/>
        <rFont val="Trade Gothic Next"/>
        <family val="2"/>
      </rPr>
      <t xml:space="preserve">Alguno de los siguientes: </t>
    </r>
    <r>
      <rPr>
        <sz val="12"/>
        <color theme="1"/>
        <rFont val="Trade Gothic Next"/>
        <family val="2"/>
      </rPr>
      <t xml:space="preserve">
- Ficha técnica del producto donde se indique su propelente y el PAO respectivo
- Etiquetado ambiental basado en el ciclo de vida del producto (Etiqueta Ambiental de Costa Rica o equivalente).</t>
    </r>
  </si>
  <si>
    <t>Ficha técnica del equipo emitida por el fabricante, donde se indique el factor innovador del equipo en cuestión, respaldado por un estudio de las condiciones del mercado con las cuales se compara.</t>
  </si>
  <si>
    <t>Este criterio se puede incluir en los casos en los que exista relación con el objeto contractual, de acuerdo con lo establecido en la Guía de Criterios Ambientales para las CPE</t>
  </si>
  <si>
    <r>
      <rPr>
        <u/>
        <sz val="11"/>
        <rFont val="Trade Gothic Next"/>
        <family val="2"/>
      </rPr>
      <t xml:space="preserve">Alguno de los siguientes: </t>
    </r>
    <r>
      <rPr>
        <sz val="11"/>
        <rFont val="Trade Gothic Next"/>
        <family val="2"/>
      </rPr>
      <t xml:space="preserve">
-  Certificación organizacional emitida por terceros competentes. Por ejemplo, ISO 14001, ISO 50001, Empresa B, Esencial Costa Rica, Carbono Neutralidad o similares. 
- Galardón del Programa Bandera Azul Ecológica (PBAE), en alguna de sus categorías.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</si>
</sst>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72">
    <font>
      <sz val="11"/>
      <color theme="1"/>
      <name val="Calibri"/>
      <family val="2"/>
      <scheme val="minor"/>
    </font>
    <font>
      <sz val="11"/>
      <color theme="1"/>
      <name val="Arial"/>
      <family val="2"/>
    </font>
    <font>
      <sz val="11"/>
      <color theme="1"/>
      <name val="Arial"/>
      <family val="2"/>
    </font>
    <font>
      <sz val="12"/>
      <color theme="1"/>
      <name val="Arial"/>
      <family val="2"/>
    </font>
    <font>
      <sz val="8"/>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b/>
      <sz val="28"/>
      <color rgb="FF002060"/>
      <name val="Trade Gothic Next"/>
      <family val="2"/>
    </font>
    <font>
      <sz val="11"/>
      <color theme="1"/>
      <name val="Trade Gothic Next"/>
      <family val="2"/>
    </font>
    <font>
      <b/>
      <sz val="11"/>
      <color theme="1"/>
      <name val="Trade Gothic Next"/>
      <family val="2"/>
    </font>
    <font>
      <b/>
      <sz val="12"/>
      <color theme="1"/>
      <name val="Trade Gothic Next"/>
      <family val="2"/>
    </font>
    <font>
      <b/>
      <sz val="20"/>
      <color theme="0"/>
      <name val="Trade Gothic Next"/>
      <family val="2"/>
    </font>
    <font>
      <sz val="12"/>
      <color theme="1"/>
      <name val="Trade Gothic Next"/>
      <family val="2"/>
    </font>
    <font>
      <b/>
      <sz val="12"/>
      <color theme="8" tint="-0.499984740745262"/>
      <name val="Trade Gothic Next"/>
      <family val="2"/>
    </font>
    <font>
      <b/>
      <sz val="12"/>
      <color theme="0"/>
      <name val="Trade Gothic Next"/>
      <family val="2"/>
    </font>
    <font>
      <b/>
      <sz val="12"/>
      <name val="Trade Gothic Next"/>
      <family val="2"/>
    </font>
    <font>
      <b/>
      <u/>
      <sz val="12"/>
      <color theme="1"/>
      <name val="Trade Gothic Next"/>
      <family val="2"/>
    </font>
    <font>
      <sz val="12"/>
      <name val="Trade Gothic Next"/>
      <family val="2"/>
    </font>
    <font>
      <b/>
      <sz val="15"/>
      <color theme="0"/>
      <name val="Trade Gothic Next"/>
      <family val="2"/>
    </font>
    <font>
      <b/>
      <sz val="16"/>
      <color theme="0"/>
      <name val="Trade Gothic Next"/>
      <family val="2"/>
    </font>
    <font>
      <b/>
      <sz val="11"/>
      <color theme="0"/>
      <name val="Trade Gothic Next"/>
      <family val="2"/>
    </font>
    <font>
      <b/>
      <sz val="20"/>
      <color rgb="FF002060"/>
      <name val="Trade Gothic Next"/>
      <family val="2"/>
    </font>
    <font>
      <b/>
      <sz val="26"/>
      <color theme="0"/>
      <name val="Trade Gothic Next"/>
      <family val="2"/>
    </font>
    <font>
      <sz val="12"/>
      <color theme="0"/>
      <name val="Trade Gothic Next"/>
      <family val="2"/>
    </font>
    <font>
      <b/>
      <sz val="28"/>
      <color theme="0"/>
      <name val="Trade Gothic Next"/>
      <family val="2"/>
    </font>
    <font>
      <sz val="11"/>
      <name val="Trade Gothic Next"/>
      <family val="2"/>
    </font>
    <font>
      <b/>
      <sz val="14"/>
      <color theme="0"/>
      <name val="Trade Gothic Next"/>
      <family val="2"/>
    </font>
    <font>
      <b/>
      <sz val="14"/>
      <color theme="0"/>
      <name val="Aptos Narrow"/>
      <family val="2"/>
    </font>
    <font>
      <sz val="11"/>
      <color theme="1"/>
      <name val="Arial"/>
      <family val="2"/>
    </font>
    <font>
      <u/>
      <sz val="12"/>
      <color theme="10"/>
      <name val="Trade Gothic Next"/>
      <family val="2"/>
    </font>
    <font>
      <sz val="10"/>
      <color rgb="FF00517F"/>
      <name val="Trade Gothic Next"/>
      <family val="2"/>
    </font>
    <font>
      <sz val="14"/>
      <color rgb="FFFF0000"/>
      <name val="Calibri"/>
      <family val="2"/>
      <scheme val="minor"/>
    </font>
    <font>
      <b/>
      <sz val="11"/>
      <color rgb="FF002060"/>
      <name val="Trade Gothic Next"/>
      <family val="2"/>
    </font>
    <font>
      <sz val="11"/>
      <color rgb="FF002060"/>
      <name val="Trade Gothic Next"/>
      <family val="2"/>
    </font>
    <font>
      <b/>
      <sz val="11"/>
      <name val="Trade Gothic Next"/>
      <family val="2"/>
    </font>
    <font>
      <sz val="12"/>
      <color rgb="FF000000"/>
      <name val="Trade Gothic Next"/>
      <family val="2"/>
    </font>
    <font>
      <b/>
      <sz val="11"/>
      <color rgb="FFFF0000"/>
      <name val="Calibri"/>
      <family val="2"/>
      <scheme val="minor"/>
    </font>
    <font>
      <b/>
      <u/>
      <sz val="16"/>
      <name val="Trade Gothic Next"/>
      <family val="2"/>
    </font>
    <font>
      <sz val="12"/>
      <color theme="6"/>
      <name val="Trade Gothic Next"/>
      <family val="2"/>
    </font>
    <font>
      <u/>
      <sz val="12"/>
      <color theme="1"/>
      <name val="Trade Gothic Next"/>
      <family val="2"/>
    </font>
    <font>
      <b/>
      <u/>
      <sz val="14"/>
      <color theme="1"/>
      <name val="Trade Gothic Next"/>
      <family val="2"/>
    </font>
    <font>
      <b/>
      <sz val="14"/>
      <color theme="6"/>
      <name val="Trade Gothic Next"/>
      <family val="2"/>
    </font>
    <font>
      <b/>
      <u/>
      <sz val="14"/>
      <name val="Trade Gothic Next"/>
      <family val="2"/>
    </font>
    <font>
      <i/>
      <sz val="12"/>
      <name val="Trade Gothic Next"/>
      <family val="2"/>
    </font>
    <font>
      <b/>
      <u/>
      <sz val="12"/>
      <name val="Trade Gothic Next"/>
      <family val="2"/>
    </font>
    <font>
      <sz val="12"/>
      <color rgb="FFFF0000"/>
      <name val="Calibri"/>
      <family val="2"/>
      <scheme val="minor"/>
    </font>
    <font>
      <u/>
      <sz val="12"/>
      <name val="Trade Gothic Next"/>
      <family val="2"/>
    </font>
    <font>
      <b/>
      <sz val="12"/>
      <color theme="9" tint="-0.499984740745262"/>
      <name val="Trade Gothic Next"/>
      <family val="2"/>
    </font>
    <font>
      <sz val="10"/>
      <color theme="1"/>
      <name val="Trade Gothic Next"/>
      <family val="2"/>
    </font>
    <font>
      <b/>
      <i/>
      <sz val="12"/>
      <color theme="1"/>
      <name val="Trade Gothic Next"/>
      <family val="2"/>
    </font>
    <font>
      <b/>
      <sz val="12"/>
      <color rgb="FF00A65D"/>
      <name val="Trade Gothic Next"/>
      <family val="2"/>
    </font>
    <font>
      <b/>
      <sz val="12"/>
      <color rgb="FFEAA200"/>
      <name val="Trade Gothic Next"/>
      <family val="2"/>
    </font>
    <font>
      <b/>
      <sz val="12"/>
      <color rgb="FFE84F2D"/>
      <name val="Trade Gothic Next"/>
      <family val="2"/>
    </font>
    <font>
      <b/>
      <sz val="12"/>
      <color theme="8"/>
      <name val="Trade Gothic Next"/>
      <family val="2"/>
    </font>
    <font>
      <b/>
      <u/>
      <sz val="11"/>
      <name val="Trade Gothic Next"/>
      <family val="2"/>
    </font>
    <font>
      <sz val="10"/>
      <color rgb="FF002060"/>
      <name val="Trade Gothic Next"/>
      <family val="2"/>
    </font>
    <font>
      <b/>
      <sz val="11"/>
      <color theme="2" tint="-0.89999084444715716"/>
      <name val="Trade Gothic Next"/>
      <family val="2"/>
    </font>
    <font>
      <u/>
      <sz val="11"/>
      <color theme="1"/>
      <name val="Trade Gothic Next"/>
      <family val="2"/>
    </font>
    <font>
      <u/>
      <sz val="11"/>
      <name val="Trade Gothic Next"/>
      <family val="2"/>
    </font>
    <font>
      <sz val="11"/>
      <color theme="2" tint="-0.89999084444715716"/>
      <name val="Trade Gothic Next"/>
      <family val="2"/>
    </font>
    <font>
      <sz val="9"/>
      <color rgb="FF002060"/>
      <name val="Trade Gothic Next"/>
      <family val="2"/>
    </font>
    <font>
      <sz val="12"/>
      <color rgb="FF002060"/>
      <name val="Trade Gothic Next"/>
      <family val="2"/>
    </font>
    <font>
      <b/>
      <sz val="12"/>
      <color rgb="FF002060"/>
      <name val="Trade Gothic Next"/>
      <family val="2"/>
    </font>
    <font>
      <sz val="14"/>
      <color theme="1"/>
      <name val="Trade Gothic Next"/>
      <family val="2"/>
    </font>
    <font>
      <sz val="12"/>
      <color rgb="FFFF0000"/>
      <name val="Trade Gothic Next"/>
      <family val="2"/>
    </font>
    <font>
      <sz val="11"/>
      <color rgb="FFFF0000"/>
      <name val="Calibri"/>
      <family val="2"/>
      <scheme val="minor"/>
    </font>
    <font>
      <sz val="9"/>
      <color theme="1"/>
      <name val="Trade Gothic Next"/>
      <family val="2"/>
    </font>
    <font>
      <b/>
      <sz val="12"/>
      <color theme="6"/>
      <name val="Trade Gothic Next"/>
      <family val="2"/>
    </font>
    <font>
      <b/>
      <sz val="12"/>
      <color theme="5"/>
      <name val="Trade Gothic Next"/>
      <family val="2"/>
    </font>
    <font>
      <u/>
      <sz val="12"/>
      <color theme="10"/>
      <name val="Calibri"/>
      <family val="2"/>
      <scheme val="minor"/>
    </font>
    <font>
      <b/>
      <sz val="12"/>
      <color theme="7"/>
      <name val="Trade Gothic Next"/>
      <family val="2"/>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499984740745262"/>
        <bgColor indexed="64"/>
      </patternFill>
    </fill>
    <fill>
      <patternFill patternType="solid">
        <fgColor rgb="FFE6EBF6"/>
        <bgColor indexed="64"/>
      </patternFill>
    </fill>
    <fill>
      <patternFill patternType="solid">
        <fgColor theme="8" tint="-0.249977111117893"/>
        <bgColor indexed="64"/>
      </patternFill>
    </fill>
    <fill>
      <patternFill patternType="solid">
        <fgColor rgb="FFEAA200"/>
        <bgColor indexed="64"/>
      </patternFill>
    </fill>
    <fill>
      <patternFill patternType="solid">
        <fgColor rgb="FFE84F2D"/>
        <bgColor indexed="64"/>
      </patternFill>
    </fill>
    <fill>
      <patternFill patternType="solid">
        <fgColor rgb="FF00A65D"/>
        <bgColor indexed="64"/>
      </patternFill>
    </fill>
    <fill>
      <patternFill patternType="solid">
        <fgColor theme="3" tint="0.79998168889431442"/>
        <bgColor indexed="64"/>
      </patternFill>
    </fill>
    <fill>
      <patternFill patternType="solid">
        <fgColor theme="3"/>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2"/>
        <bgColor indexed="64"/>
      </patternFill>
    </fill>
    <fill>
      <patternFill patternType="solid">
        <fgColor theme="8"/>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theme="0"/>
      </top>
      <bottom style="thin">
        <color theme="0"/>
      </bottom>
      <diagonal/>
    </border>
    <border>
      <left style="thin">
        <color theme="0"/>
      </left>
      <right/>
      <top/>
      <bottom style="thin">
        <color theme="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theme="0"/>
      </right>
      <top/>
      <bottom style="thin">
        <color theme="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2060"/>
      </left>
      <right/>
      <top/>
      <bottom/>
      <diagonal/>
    </border>
    <border>
      <left/>
      <right/>
      <top/>
      <bottom style="medium">
        <color theme="6"/>
      </bottom>
      <diagonal/>
    </border>
    <border>
      <left style="thin">
        <color theme="3"/>
      </left>
      <right style="thin">
        <color theme="3"/>
      </right>
      <top style="thin">
        <color theme="3"/>
      </top>
      <bottom style="thin">
        <color theme="3"/>
      </bottom>
      <diagonal/>
    </border>
    <border>
      <left/>
      <right/>
      <top/>
      <bottom style="thin">
        <color theme="0"/>
      </bottom>
      <diagonal/>
    </border>
    <border>
      <left style="thin">
        <color theme="0"/>
      </left>
      <right/>
      <top style="thin">
        <color theme="0"/>
      </top>
      <bottom/>
      <diagonal/>
    </border>
    <border>
      <left/>
      <right style="thin">
        <color theme="0"/>
      </right>
      <top style="thin">
        <color theme="0"/>
      </top>
      <bottom style="medium">
        <color theme="5" tint="-0.249977111117893"/>
      </bottom>
      <diagonal/>
    </border>
    <border>
      <left/>
      <right/>
      <top style="thin">
        <color theme="0"/>
      </top>
      <bottom style="medium">
        <color theme="5" tint="-0.249977111117893"/>
      </bottom>
      <diagonal/>
    </border>
    <border>
      <left style="thin">
        <color theme="0"/>
      </left>
      <right/>
      <top style="thin">
        <color theme="0"/>
      </top>
      <bottom style="medium">
        <color theme="5" tint="-0.249977111117893"/>
      </bottom>
      <diagonal/>
    </border>
    <border>
      <left style="thin">
        <color theme="0"/>
      </left>
      <right/>
      <top/>
      <bottom/>
      <diagonal/>
    </border>
    <border>
      <left/>
      <right/>
      <top/>
      <bottom style="medium">
        <color theme="7" tint="-0.499984740745262"/>
      </bottom>
      <diagonal/>
    </border>
  </borders>
  <cellStyleXfs count="4">
    <xf numFmtId="0" fontId="0" fillId="0" borderId="0"/>
    <xf numFmtId="9" fontId="5" fillId="0" borderId="0" applyFont="0" applyFill="0" applyBorder="0" applyAlignment="0" applyProtection="0"/>
    <xf numFmtId="0" fontId="6" fillId="0" borderId="0" applyNumberFormat="0" applyFill="0" applyBorder="0" applyAlignment="0" applyProtection="0"/>
    <xf numFmtId="164" fontId="5" fillId="0" borderId="0" applyFont="0" applyFill="0" applyBorder="0" applyAlignment="0" applyProtection="0"/>
  </cellStyleXfs>
  <cellXfs count="307">
    <xf numFmtId="0" fontId="0" fillId="0" borderId="0" xfId="0"/>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wrapText="1"/>
    </xf>
    <xf numFmtId="0" fontId="3" fillId="0" borderId="0" xfId="0" applyFont="1"/>
    <xf numFmtId="0" fontId="7" fillId="0" borderId="0" xfId="0" applyFont="1"/>
    <xf numFmtId="0" fontId="1" fillId="2" borderId="0" xfId="0" applyFont="1" applyFill="1"/>
    <xf numFmtId="0" fontId="9" fillId="0" borderId="0" xfId="0" applyFont="1"/>
    <xf numFmtId="0" fontId="13" fillId="0" borderId="0" xfId="0" applyFont="1"/>
    <xf numFmtId="0" fontId="14" fillId="0" borderId="0" xfId="0" applyFont="1"/>
    <xf numFmtId="0" fontId="13" fillId="0" borderId="0" xfId="0" applyFont="1" applyAlignment="1">
      <alignment horizontal="left" vertical="center" wrapText="1"/>
    </xf>
    <xf numFmtId="0" fontId="15" fillId="0" borderId="0" xfId="0" applyFont="1" applyAlignment="1">
      <alignment horizontal="center" vertical="center" wrapText="1"/>
    </xf>
    <xf numFmtId="0" fontId="17" fillId="0" borderId="0" xfId="0" applyFont="1" applyAlignment="1">
      <alignment horizontal="left" vertical="center" wrapText="1"/>
    </xf>
    <xf numFmtId="0" fontId="11" fillId="0" borderId="0" xfId="0" applyFont="1" applyAlignment="1">
      <alignment horizontal="center" vertical="center" wrapText="1"/>
    </xf>
    <xf numFmtId="0" fontId="13"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9" fontId="13" fillId="3" borderId="1" xfId="0" applyNumberFormat="1" applyFont="1" applyFill="1" applyBorder="1" applyAlignment="1">
      <alignment horizontal="center" vertical="center"/>
    </xf>
    <xf numFmtId="1" fontId="11" fillId="2" borderId="1" xfId="0" applyNumberFormat="1" applyFont="1" applyFill="1" applyBorder="1" applyAlignment="1">
      <alignment horizontal="center" vertical="center"/>
    </xf>
    <xf numFmtId="9" fontId="11" fillId="2" borderId="1" xfId="0" applyNumberFormat="1" applyFont="1" applyFill="1" applyBorder="1" applyAlignment="1">
      <alignment horizontal="center" vertical="center"/>
    </xf>
    <xf numFmtId="9" fontId="10" fillId="0" borderId="1" xfId="1" applyFont="1" applyBorder="1" applyAlignment="1">
      <alignment horizontal="center" vertical="center" wrapText="1"/>
    </xf>
    <xf numFmtId="0" fontId="11" fillId="0" borderId="1" xfId="0" applyFont="1" applyBorder="1" applyAlignment="1">
      <alignment horizontal="center"/>
    </xf>
    <xf numFmtId="0" fontId="13" fillId="3" borderId="1" xfId="0" applyFont="1" applyFill="1" applyBorder="1"/>
    <xf numFmtId="9" fontId="1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6" fillId="3" borderId="1" xfId="0" applyFont="1" applyFill="1" applyBorder="1" applyAlignment="1">
      <alignment horizontal="center"/>
    </xf>
    <xf numFmtId="0" fontId="16" fillId="0" borderId="1" xfId="0" applyFont="1" applyBorder="1" applyAlignment="1">
      <alignment horizontal="center"/>
    </xf>
    <xf numFmtId="9" fontId="11" fillId="0" borderId="1" xfId="1" applyFont="1" applyBorder="1" applyAlignment="1">
      <alignment horizontal="center"/>
    </xf>
    <xf numFmtId="0" fontId="8" fillId="2" borderId="0" xfId="0" applyFont="1" applyFill="1" applyAlignment="1">
      <alignment vertical="center"/>
    </xf>
    <xf numFmtId="0" fontId="0" fillId="5" borderId="13" xfId="0" applyFill="1" applyBorder="1"/>
    <xf numFmtId="0" fontId="0" fillId="5" borderId="14" xfId="0" applyFill="1" applyBorder="1"/>
    <xf numFmtId="0" fontId="9" fillId="0" borderId="1" xfId="0" applyFont="1" applyBorder="1" applyAlignment="1">
      <alignment horizontal="center" vertical="center" wrapText="1"/>
    </xf>
    <xf numFmtId="0" fontId="1" fillId="0" borderId="2" xfId="0" applyFont="1" applyBorder="1" applyAlignment="1">
      <alignment vertical="center"/>
    </xf>
    <xf numFmtId="0" fontId="1" fillId="0" borderId="5"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xf>
    <xf numFmtId="0" fontId="19" fillId="4" borderId="9" xfId="0" applyFont="1" applyFill="1" applyBorder="1" applyAlignment="1">
      <alignment horizontal="center" vertical="center"/>
    </xf>
    <xf numFmtId="0" fontId="19" fillId="4" borderId="0" xfId="0" applyFont="1" applyFill="1" applyAlignment="1">
      <alignment horizontal="center" vertical="center"/>
    </xf>
    <xf numFmtId="0" fontId="19" fillId="4" borderId="12" xfId="0" applyFont="1" applyFill="1" applyBorder="1" applyAlignment="1">
      <alignment horizontal="center" vertical="center"/>
    </xf>
    <xf numFmtId="0" fontId="3" fillId="2" borderId="0" xfId="0" applyFont="1" applyFill="1" applyAlignment="1">
      <alignment vertical="center"/>
    </xf>
    <xf numFmtId="0" fontId="22" fillId="2" borderId="0" xfId="0" applyFont="1" applyFill="1" applyAlignment="1">
      <alignment horizontal="center" vertical="center"/>
    </xf>
    <xf numFmtId="0" fontId="13" fillId="0" borderId="0" xfId="0" applyFont="1" applyAlignment="1">
      <alignment vertical="top" wrapText="1"/>
    </xf>
    <xf numFmtId="0" fontId="13" fillId="0" borderId="0" xfId="0" applyFont="1" applyAlignment="1">
      <alignment horizontal="left" wrapText="1"/>
    </xf>
    <xf numFmtId="0" fontId="13" fillId="0" borderId="0" xfId="0" applyFont="1" applyAlignment="1">
      <alignment wrapText="1"/>
    </xf>
    <xf numFmtId="0" fontId="9" fillId="0" borderId="22" xfId="0" applyFont="1" applyBorder="1" applyAlignment="1">
      <alignment horizontal="left" vertical="center" wrapText="1"/>
    </xf>
    <xf numFmtId="0" fontId="9" fillId="0" borderId="22" xfId="0" applyFont="1" applyBorder="1" applyAlignment="1">
      <alignment horizontal="center" vertical="center" wrapText="1"/>
    </xf>
    <xf numFmtId="0" fontId="1" fillId="0" borderId="24" xfId="0" applyFont="1" applyBorder="1" applyAlignment="1">
      <alignment vertical="center"/>
    </xf>
    <xf numFmtId="0" fontId="15" fillId="7" borderId="1"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29" fillId="0" borderId="2" xfId="0" applyFont="1" applyBorder="1" applyAlignment="1">
      <alignment vertical="center"/>
    </xf>
    <xf numFmtId="0" fontId="9" fillId="0" borderId="16" xfId="0" applyFont="1" applyBorder="1" applyAlignment="1">
      <alignment vertical="center" wrapText="1"/>
    </xf>
    <xf numFmtId="0" fontId="0" fillId="0" borderId="2" xfId="0" applyBorder="1" applyAlignment="1">
      <alignment vertical="center"/>
    </xf>
    <xf numFmtId="1" fontId="11" fillId="0" borderId="0" xfId="1" applyNumberFormat="1" applyFont="1" applyAlignment="1">
      <alignment horizontal="center"/>
    </xf>
    <xf numFmtId="0" fontId="31" fillId="0" borderId="0" xfId="0" applyFont="1" applyAlignment="1">
      <alignment horizontal="justify" wrapText="1"/>
    </xf>
    <xf numFmtId="0" fontId="32" fillId="0" borderId="0" xfId="0" applyFont="1" applyAlignment="1">
      <alignment wrapText="1"/>
    </xf>
    <xf numFmtId="0" fontId="13" fillId="0" borderId="0" xfId="0" applyFont="1" applyAlignment="1">
      <alignment vertical="justify" wrapText="1"/>
    </xf>
    <xf numFmtId="0" fontId="15" fillId="9" borderId="11" xfId="0" applyFont="1" applyFill="1" applyBorder="1" applyAlignment="1">
      <alignment horizontal="center" vertical="center" wrapText="1"/>
    </xf>
    <xf numFmtId="0" fontId="24" fillId="7" borderId="11" xfId="0" applyFont="1" applyFill="1" applyBorder="1" applyAlignment="1">
      <alignment horizontal="center" vertical="center" wrapText="1"/>
    </xf>
    <xf numFmtId="0" fontId="15" fillId="7" borderId="11" xfId="0" applyFont="1" applyFill="1" applyBorder="1" applyAlignment="1">
      <alignment horizontal="center" vertical="center" wrapText="1"/>
    </xf>
    <xf numFmtId="0" fontId="24" fillId="8" borderId="11" xfId="0" applyFont="1" applyFill="1" applyBorder="1" applyAlignment="1">
      <alignment horizontal="center" vertical="center" wrapText="1"/>
    </xf>
    <xf numFmtId="0" fontId="15" fillId="8" borderId="1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30" fillId="0" borderId="1" xfId="2" applyFont="1" applyFill="1" applyBorder="1" applyAlignment="1">
      <alignment horizontal="left" vertical="center" wrapText="1"/>
    </xf>
    <xf numFmtId="0" fontId="33" fillId="2" borderId="0" xfId="0" applyFont="1" applyFill="1" applyAlignment="1">
      <alignment horizontal="left" vertical="center"/>
    </xf>
    <xf numFmtId="0" fontId="34" fillId="2" borderId="0" xfId="0" applyFont="1" applyFill="1" applyAlignment="1">
      <alignment horizontal="left" vertical="center"/>
    </xf>
    <xf numFmtId="0" fontId="1" fillId="0" borderId="27" xfId="0" applyFont="1" applyBorder="1" applyAlignment="1">
      <alignment vertical="center"/>
    </xf>
    <xf numFmtId="0" fontId="26" fillId="0" borderId="1" xfId="0" applyFont="1" applyBorder="1" applyAlignment="1">
      <alignment horizontal="justify" vertical="center" wrapText="1"/>
    </xf>
    <xf numFmtId="0" fontId="9" fillId="0" borderId="22" xfId="0" applyFont="1" applyBorder="1" applyAlignment="1">
      <alignment horizontal="justify" vertical="center" wrapText="1"/>
    </xf>
    <xf numFmtId="0" fontId="1" fillId="0" borderId="2" xfId="0" applyFont="1" applyBorder="1" applyAlignment="1">
      <alignment horizontal="left" vertical="center"/>
    </xf>
    <xf numFmtId="0" fontId="36" fillId="0" borderId="1" xfId="0" applyFont="1" applyBorder="1" applyAlignment="1">
      <alignment horizontal="center" vertical="center" wrapText="1"/>
    </xf>
    <xf numFmtId="0" fontId="37" fillId="0" borderId="0" xfId="0" applyFont="1"/>
    <xf numFmtId="0" fontId="0" fillId="0" borderId="0" xfId="0" applyAlignment="1">
      <alignment wrapText="1"/>
    </xf>
    <xf numFmtId="0" fontId="9" fillId="0" borderId="1" xfId="0" applyFont="1" applyBorder="1" applyAlignment="1">
      <alignment horizontal="left" vertical="center" wrapText="1"/>
    </xf>
    <xf numFmtId="0" fontId="25" fillId="11" borderId="0" xfId="0" applyFont="1" applyFill="1" applyAlignment="1">
      <alignment horizontal="center" vertical="center" wrapText="1"/>
    </xf>
    <xf numFmtId="0" fontId="0" fillId="11" borderId="0" xfId="0" applyFill="1"/>
    <xf numFmtId="0" fontId="17" fillId="0" borderId="0" xfId="0" applyFont="1" applyAlignment="1">
      <alignment vertical="center" wrapText="1"/>
    </xf>
    <xf numFmtId="0" fontId="39" fillId="0" borderId="0" xfId="0" applyFont="1"/>
    <xf numFmtId="0" fontId="45" fillId="0" borderId="0" xfId="0" applyFont="1" applyAlignment="1">
      <alignment horizontal="left" vertical="center" wrapText="1"/>
    </xf>
    <xf numFmtId="0" fontId="45" fillId="0" borderId="0" xfId="0" applyFont="1" applyAlignment="1">
      <alignment vertical="center" wrapText="1"/>
    </xf>
    <xf numFmtId="0" fontId="3" fillId="0" borderId="5" xfId="0" applyFont="1" applyBorder="1" applyAlignment="1">
      <alignment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13" fillId="0" borderId="6" xfId="0" applyFont="1" applyBorder="1" applyAlignment="1">
      <alignment vertical="center" wrapText="1"/>
    </xf>
    <xf numFmtId="0" fontId="15" fillId="11" borderId="22" xfId="0" applyFont="1" applyFill="1" applyBorder="1" applyAlignment="1">
      <alignment horizontal="center" vertical="center"/>
    </xf>
    <xf numFmtId="0" fontId="13" fillId="0" borderId="22" xfId="0" applyFont="1" applyBorder="1" applyAlignment="1">
      <alignment horizontal="justify" vertical="center" wrapText="1"/>
    </xf>
    <xf numFmtId="0" fontId="46" fillId="0" borderId="0" xfId="0" applyFont="1"/>
    <xf numFmtId="0" fontId="13" fillId="0" borderId="1" xfId="0" applyFont="1" applyBorder="1" applyAlignment="1">
      <alignment horizontal="justify" vertical="center" wrapText="1"/>
    </xf>
    <xf numFmtId="0" fontId="3" fillId="0" borderId="2" xfId="0" applyFont="1" applyBorder="1" applyAlignment="1">
      <alignment vertical="center" wrapText="1"/>
    </xf>
    <xf numFmtId="0" fontId="18" fillId="0" borderId="1" xfId="0" applyFont="1" applyBorder="1" applyAlignment="1">
      <alignment horizontal="justify" vertical="center" wrapText="1"/>
    </xf>
    <xf numFmtId="0" fontId="18" fillId="0" borderId="1" xfId="0" applyFont="1" applyBorder="1" applyAlignment="1">
      <alignment horizontal="left" vertical="center" wrapText="1"/>
    </xf>
    <xf numFmtId="0" fontId="18" fillId="0" borderId="22" xfId="0" applyFont="1" applyBorder="1" applyAlignment="1">
      <alignment horizontal="justify" vertical="center" wrapText="1"/>
    </xf>
    <xf numFmtId="0" fontId="13" fillId="0" borderId="1" xfId="0" applyFont="1" applyBorder="1" applyAlignment="1">
      <alignment horizontal="justify" vertical="center"/>
    </xf>
    <xf numFmtId="0" fontId="13" fillId="2" borderId="1" xfId="0" applyFont="1" applyFill="1" applyBorder="1" applyAlignment="1">
      <alignment vertical="center" wrapText="1"/>
    </xf>
    <xf numFmtId="0" fontId="3" fillId="0" borderId="6" xfId="0" applyFont="1" applyBorder="1" applyAlignment="1">
      <alignment vertical="center"/>
    </xf>
    <xf numFmtId="0" fontId="1" fillId="2" borderId="3" xfId="0" applyFont="1" applyFill="1" applyBorder="1" applyAlignment="1">
      <alignment vertical="center"/>
    </xf>
    <xf numFmtId="0" fontId="23" fillId="2" borderId="0" xfId="0" applyFont="1" applyFill="1" applyAlignment="1">
      <alignment horizontal="center" vertical="center"/>
    </xf>
    <xf numFmtId="0" fontId="3" fillId="2" borderId="4" xfId="0" applyFont="1" applyFill="1" applyBorder="1" applyAlignment="1">
      <alignment vertical="center"/>
    </xf>
    <xf numFmtId="0" fontId="3" fillId="2" borderId="2" xfId="0" applyFont="1" applyFill="1" applyBorder="1" applyAlignment="1">
      <alignment vertical="center"/>
    </xf>
    <xf numFmtId="0" fontId="2" fillId="2" borderId="2" xfId="0" applyFont="1" applyFill="1" applyBorder="1" applyAlignment="1">
      <alignment vertical="center"/>
    </xf>
    <xf numFmtId="0" fontId="1" fillId="2" borderId="2" xfId="0" applyFont="1" applyFill="1" applyBorder="1" applyAlignment="1">
      <alignment vertical="center"/>
    </xf>
    <xf numFmtId="0" fontId="13" fillId="0" borderId="22" xfId="0" applyFont="1" applyBorder="1" applyAlignment="1">
      <alignment horizontal="left" vertical="center" wrapText="1"/>
    </xf>
    <xf numFmtId="0" fontId="3" fillId="0" borderId="5" xfId="0" applyFont="1" applyBorder="1" applyAlignment="1">
      <alignment horizontal="left" vertical="center"/>
    </xf>
    <xf numFmtId="0" fontId="23" fillId="2" borderId="0" xfId="0" applyFont="1" applyFill="1" applyAlignment="1">
      <alignment horizontal="left" vertical="center"/>
    </xf>
    <xf numFmtId="0" fontId="13" fillId="0" borderId="6" xfId="0" applyFont="1" applyBorder="1" applyAlignment="1">
      <alignment horizontal="left" vertical="center" wrapText="1"/>
    </xf>
    <xf numFmtId="0" fontId="18" fillId="0" borderId="22" xfId="0" applyFont="1" applyBorder="1" applyAlignment="1">
      <alignment horizontal="left" vertical="center" wrapText="1"/>
    </xf>
    <xf numFmtId="0" fontId="3" fillId="0" borderId="2" xfId="0" applyFont="1" applyBorder="1" applyAlignment="1">
      <alignment horizontal="left" vertical="center"/>
    </xf>
    <xf numFmtId="0" fontId="13" fillId="0" borderId="0" xfId="0" applyFont="1" applyAlignment="1">
      <alignment horizontal="left" vertical="justify" wrapText="1"/>
    </xf>
    <xf numFmtId="0" fontId="15" fillId="9" borderId="1" xfId="0" applyFont="1" applyFill="1" applyBorder="1" applyAlignment="1">
      <alignment horizontal="center" vertical="center"/>
    </xf>
    <xf numFmtId="0" fontId="15" fillId="9"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3" fillId="0" borderId="0" xfId="0" applyFont="1" applyAlignment="1">
      <alignment horizontal="center" vertical="center"/>
    </xf>
    <xf numFmtId="0" fontId="48" fillId="0" borderId="0" xfId="0" applyFont="1" applyAlignment="1">
      <alignment horizontal="center" vertical="center" wrapText="1"/>
    </xf>
    <xf numFmtId="0" fontId="15"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14" borderId="1" xfId="0" applyFont="1" applyFill="1" applyBorder="1" applyAlignment="1">
      <alignment horizontal="center" vertic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49" fillId="0" borderId="0" xfId="0" applyFont="1" applyAlignment="1">
      <alignment horizontal="center" vertical="center"/>
    </xf>
    <xf numFmtId="0" fontId="16" fillId="0" borderId="1" xfId="0" applyFont="1" applyBorder="1" applyAlignment="1">
      <alignment horizontal="center" vertical="center" wrapText="1"/>
    </xf>
    <xf numFmtId="165" fontId="16" fillId="0" borderId="1" xfId="1" applyNumberFormat="1" applyFont="1" applyFill="1" applyBorder="1" applyAlignment="1">
      <alignment horizontal="center" vertical="center" wrapText="1"/>
    </xf>
    <xf numFmtId="0" fontId="15" fillId="11" borderId="1" xfId="0" applyFont="1" applyFill="1" applyBorder="1" applyAlignment="1">
      <alignment horizontal="center"/>
    </xf>
    <xf numFmtId="0" fontId="16" fillId="2" borderId="1" xfId="0" applyFont="1" applyFill="1" applyBorder="1" applyAlignment="1">
      <alignment horizontal="center" vertical="center"/>
    </xf>
    <xf numFmtId="0" fontId="15" fillId="11" borderId="1" xfId="0" applyFont="1" applyFill="1" applyBorder="1" applyAlignment="1">
      <alignment horizontal="center" vertical="center" wrapText="1"/>
    </xf>
    <xf numFmtId="0" fontId="13" fillId="15" borderId="1" xfId="0" applyFont="1" applyFill="1" applyBorder="1" applyAlignment="1">
      <alignment horizontal="left" vertical="center" wrapText="1"/>
    </xf>
    <xf numFmtId="9" fontId="11" fillId="0" borderId="1" xfId="1" applyFont="1" applyFill="1" applyBorder="1" applyAlignment="1">
      <alignment horizontal="center"/>
    </xf>
    <xf numFmtId="0" fontId="15" fillId="11" borderId="11" xfId="0" applyFont="1" applyFill="1" applyBorder="1" applyAlignment="1">
      <alignment horizontal="center" vertical="center"/>
    </xf>
    <xf numFmtId="0" fontId="24" fillId="11" borderId="11"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5" fillId="11" borderId="1" xfId="0" applyFont="1" applyFill="1" applyBorder="1" applyAlignment="1">
      <alignment horizontal="center" vertical="center"/>
    </xf>
    <xf numFmtId="0" fontId="16" fillId="15" borderId="1" xfId="0" applyFont="1" applyFill="1" applyBorder="1" applyAlignment="1">
      <alignment horizontal="center" wrapText="1"/>
    </xf>
    <xf numFmtId="0" fontId="15" fillId="9" borderId="11" xfId="0" applyFont="1" applyFill="1" applyBorder="1" applyAlignment="1">
      <alignment horizontal="center" vertical="center"/>
    </xf>
    <xf numFmtId="0" fontId="15" fillId="16" borderId="1" xfId="0" applyFont="1" applyFill="1" applyBorder="1" applyAlignment="1">
      <alignment horizontal="center" vertical="center" wrapText="1"/>
    </xf>
    <xf numFmtId="0" fontId="24" fillId="16" borderId="11"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11" borderId="0" xfId="0" applyFont="1" applyFill="1" applyAlignment="1">
      <alignment horizontal="center" vertical="center"/>
    </xf>
    <xf numFmtId="9" fontId="11" fillId="0" borderId="1" xfId="1" applyFont="1" applyBorder="1" applyAlignment="1">
      <alignment horizontal="center" vertical="center" wrapText="1"/>
    </xf>
    <xf numFmtId="0" fontId="15" fillId="12" borderId="1" xfId="0" applyFont="1" applyFill="1" applyBorder="1" applyAlignment="1">
      <alignment horizontal="center" vertical="center" wrapText="1"/>
    </xf>
    <xf numFmtId="9" fontId="15" fillId="14" borderId="1" xfId="0" applyNumberFormat="1" applyFont="1" applyFill="1" applyBorder="1" applyAlignment="1">
      <alignment horizontal="center" vertical="center" wrapText="1"/>
    </xf>
    <xf numFmtId="9" fontId="15" fillId="12" borderId="1" xfId="0" applyNumberFormat="1"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9" fontId="15" fillId="16" borderId="1" xfId="0" applyNumberFormat="1" applyFont="1" applyFill="1" applyBorder="1" applyAlignment="1">
      <alignment horizontal="center" vertical="center" wrapText="1"/>
    </xf>
    <xf numFmtId="0" fontId="21" fillId="11" borderId="22" xfId="0" applyFont="1" applyFill="1" applyBorder="1" applyAlignment="1">
      <alignment horizontal="center" vertical="center"/>
    </xf>
    <xf numFmtId="0" fontId="13" fillId="10" borderId="33" xfId="0" applyFont="1" applyFill="1" applyBorder="1" applyAlignment="1">
      <alignment horizontal="justify" vertical="center" wrapText="1"/>
    </xf>
    <xf numFmtId="0" fontId="32" fillId="0" borderId="31" xfId="0" applyFont="1" applyBorder="1" applyAlignment="1">
      <alignment vertical="center" wrapText="1"/>
    </xf>
    <xf numFmtId="0" fontId="32" fillId="0" borderId="0" xfId="0" applyFont="1" applyAlignment="1">
      <alignment vertical="center" wrapText="1"/>
    </xf>
    <xf numFmtId="0" fontId="1" fillId="0" borderId="5" xfId="0" applyFont="1" applyBorder="1" applyAlignment="1">
      <alignment horizontal="left" vertical="center"/>
    </xf>
    <xf numFmtId="0" fontId="1" fillId="0" borderId="27" xfId="0" applyFont="1" applyBorder="1" applyAlignment="1">
      <alignment horizontal="left" vertical="center"/>
    </xf>
    <xf numFmtId="0" fontId="57" fillId="0" borderId="30" xfId="0" applyFont="1" applyBorder="1" applyAlignment="1">
      <alignment horizontal="left" vertical="center" wrapText="1"/>
    </xf>
    <xf numFmtId="0" fontId="36" fillId="0" borderId="1" xfId="0" applyFont="1" applyBorder="1" applyAlignment="1">
      <alignment horizontal="left" vertical="center" wrapText="1"/>
    </xf>
    <xf numFmtId="0" fontId="9" fillId="0" borderId="26" xfId="0" applyFont="1" applyBorder="1" applyAlignment="1">
      <alignment horizontal="left" vertical="center" wrapText="1"/>
    </xf>
    <xf numFmtId="0" fontId="9" fillId="0" borderId="29" xfId="0" applyFont="1" applyBorder="1" applyAlignment="1">
      <alignment horizontal="left" vertical="center" wrapText="1"/>
    </xf>
    <xf numFmtId="0" fontId="57" fillId="0" borderId="22" xfId="0" applyFont="1" applyBorder="1" applyAlignment="1">
      <alignment horizontal="left" vertical="center" wrapText="1"/>
    </xf>
    <xf numFmtId="0" fontId="9" fillId="0" borderId="25" xfId="0" applyFont="1" applyBorder="1" applyAlignment="1">
      <alignment horizontal="left" vertical="center" wrapText="1"/>
    </xf>
    <xf numFmtId="0" fontId="57" fillId="0" borderId="1" xfId="0" applyFont="1" applyBorder="1" applyAlignment="1">
      <alignment horizontal="left" vertical="center" wrapText="1"/>
    </xf>
    <xf numFmtId="0" fontId="9" fillId="0" borderId="15" xfId="0" applyFont="1" applyBorder="1" applyAlignment="1">
      <alignment horizontal="left" vertical="center" wrapText="1"/>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60" fillId="0" borderId="26" xfId="0" applyFont="1" applyBorder="1" applyAlignment="1">
      <alignment horizontal="left" vertical="center" wrapText="1"/>
    </xf>
    <xf numFmtId="0" fontId="56" fillId="2" borderId="0" xfId="0" applyFont="1" applyFill="1" applyAlignment="1">
      <alignment horizontal="left" vertical="center"/>
    </xf>
    <xf numFmtId="0" fontId="61" fillId="2" borderId="0" xfId="0" applyFont="1" applyFill="1" applyAlignment="1">
      <alignment horizontal="left" vertical="center"/>
    </xf>
    <xf numFmtId="0" fontId="60" fillId="0" borderId="22" xfId="0" applyFont="1" applyBorder="1" applyAlignment="1">
      <alignment horizontal="left" vertical="center" wrapText="1"/>
    </xf>
    <xf numFmtId="0" fontId="63" fillId="2" borderId="0" xfId="0" applyFont="1" applyFill="1" applyAlignment="1">
      <alignment horizontal="right" vertical="center"/>
    </xf>
    <xf numFmtId="0" fontId="62" fillId="2" borderId="0" xfId="0" applyFont="1" applyFill="1" applyAlignment="1">
      <alignment horizontal="right" vertical="center"/>
    </xf>
    <xf numFmtId="0" fontId="13" fillId="0" borderId="2" xfId="0" applyFont="1" applyBorder="1" applyAlignment="1">
      <alignment vertical="center"/>
    </xf>
    <xf numFmtId="0" fontId="13" fillId="0" borderId="5" xfId="0" applyFont="1" applyBorder="1" applyAlignment="1">
      <alignment horizontal="center" vertical="center"/>
    </xf>
    <xf numFmtId="0" fontId="13" fillId="0" borderId="5" xfId="0" applyFont="1" applyBorder="1" applyAlignment="1">
      <alignment vertical="center"/>
    </xf>
    <xf numFmtId="0" fontId="13" fillId="0" borderId="3" xfId="0" applyFont="1" applyBorder="1" applyAlignment="1">
      <alignment vertical="center"/>
    </xf>
    <xf numFmtId="0" fontId="13" fillId="0" borderId="4" xfId="0" applyFont="1" applyBorder="1" applyAlignment="1">
      <alignment vertical="center"/>
    </xf>
    <xf numFmtId="0" fontId="13" fillId="0" borderId="24" xfId="0" applyFont="1" applyBorder="1" applyAlignment="1">
      <alignment vertical="center"/>
    </xf>
    <xf numFmtId="0" fontId="13" fillId="0" borderId="2" xfId="0" applyFont="1" applyBorder="1" applyAlignment="1">
      <alignment horizontal="center" vertical="center"/>
    </xf>
    <xf numFmtId="0" fontId="64" fillId="0" borderId="3" xfId="0" applyFont="1" applyBorder="1" applyAlignment="1">
      <alignment vertical="center"/>
    </xf>
    <xf numFmtId="0" fontId="64" fillId="0" borderId="4" xfId="0" applyFont="1" applyBorder="1" applyAlignment="1">
      <alignment vertical="center"/>
    </xf>
    <xf numFmtId="0" fontId="64" fillId="0" borderId="2" xfId="0" applyFont="1" applyBorder="1" applyAlignment="1">
      <alignment vertical="center"/>
    </xf>
    <xf numFmtId="0" fontId="18" fillId="0" borderId="1" xfId="0" applyFont="1" applyBorder="1" applyAlignment="1">
      <alignment horizontal="center" vertical="center" wrapText="1"/>
    </xf>
    <xf numFmtId="0" fontId="35" fillId="0" borderId="30" xfId="0" applyFont="1" applyBorder="1" applyAlignment="1">
      <alignment horizontal="center" vertical="center" wrapText="1"/>
    </xf>
    <xf numFmtId="0" fontId="16" fillId="0" borderId="30" xfId="0" applyFont="1" applyBorder="1" applyAlignment="1">
      <alignment horizontal="center" vertical="center" wrapText="1"/>
    </xf>
    <xf numFmtId="0" fontId="27" fillId="11" borderId="0" xfId="0" applyFont="1" applyFill="1" applyAlignment="1">
      <alignment horizontal="left" vertical="center"/>
    </xf>
    <xf numFmtId="0" fontId="27" fillId="11" borderId="0" xfId="0" applyFont="1" applyFill="1" applyAlignment="1">
      <alignment horizontal="right" vertical="center"/>
    </xf>
    <xf numFmtId="0" fontId="27" fillId="11" borderId="0" xfId="0" applyFont="1" applyFill="1" applyAlignment="1">
      <alignment vertical="center"/>
    </xf>
    <xf numFmtId="0" fontId="27" fillId="11" borderId="0" xfId="0" applyFont="1" applyFill="1" applyAlignment="1">
      <alignment horizontal="left" vertical="center" wrapText="1"/>
    </xf>
    <xf numFmtId="0" fontId="27" fillId="11" borderId="0" xfId="0" applyFont="1" applyFill="1" applyAlignment="1">
      <alignment vertical="center" wrapText="1"/>
    </xf>
    <xf numFmtId="0" fontId="62" fillId="2" borderId="0" xfId="0" applyFont="1" applyFill="1" applyAlignment="1">
      <alignment horizontal="left" vertical="center"/>
    </xf>
    <xf numFmtId="0" fontId="15" fillId="11" borderId="0" xfId="0" applyFont="1" applyFill="1" applyAlignment="1">
      <alignment horizontal="center" vertical="center" wrapText="1"/>
    </xf>
    <xf numFmtId="0" fontId="13" fillId="0" borderId="1" xfId="0" applyFont="1" applyBorder="1" applyAlignment="1">
      <alignment horizontal="center" vertical="center" wrapText="1"/>
    </xf>
    <xf numFmtId="0" fontId="18" fillId="0" borderId="26" xfId="0" applyFont="1" applyBorder="1" applyAlignment="1">
      <alignment horizontal="justify" vertical="center" wrapText="1"/>
    </xf>
    <xf numFmtId="0" fontId="13" fillId="0" borderId="29" xfId="0" applyFont="1" applyBorder="1" applyAlignment="1">
      <alignment horizontal="center" vertical="center" wrapText="1"/>
    </xf>
    <xf numFmtId="0" fontId="36" fillId="0" borderId="1" xfId="0" applyFont="1" applyBorder="1" applyAlignment="1">
      <alignment horizontal="justify" vertical="center" wrapText="1"/>
    </xf>
    <xf numFmtId="0" fontId="13" fillId="0" borderId="22" xfId="0" applyFont="1" applyBorder="1" applyAlignment="1">
      <alignment horizontal="justify" vertical="center"/>
    </xf>
    <xf numFmtId="0" fontId="49" fillId="0" borderId="2" xfId="0" applyFont="1" applyBorder="1" applyAlignment="1">
      <alignment vertical="center"/>
    </xf>
    <xf numFmtId="0" fontId="36" fillId="0" borderId="1" xfId="0" applyFont="1" applyBorder="1" applyAlignment="1">
      <alignment horizontal="left" vertical="center" wrapText="1" indent="1"/>
    </xf>
    <xf numFmtId="0" fontId="18" fillId="0" borderId="22" xfId="0" applyFont="1" applyBorder="1" applyAlignment="1">
      <alignment horizontal="center"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2" xfId="0" applyFont="1" applyBorder="1" applyAlignment="1">
      <alignment horizontal="center" vertical="center" wrapText="1"/>
    </xf>
    <xf numFmtId="0" fontId="27" fillId="11" borderId="0" xfId="0" applyFont="1" applyFill="1" applyAlignment="1">
      <alignment horizontal="right" vertical="top"/>
    </xf>
    <xf numFmtId="0" fontId="13" fillId="0" borderId="3" xfId="0" applyFont="1" applyBorder="1" applyAlignment="1">
      <alignment horizontal="center" vertical="center"/>
    </xf>
    <xf numFmtId="0" fontId="13" fillId="0" borderId="22" xfId="0" applyFont="1" applyBorder="1" applyAlignment="1">
      <alignment horizontal="center" vertical="center" wrapText="1"/>
    </xf>
    <xf numFmtId="0" fontId="13" fillId="0" borderId="23" xfId="0" applyFont="1" applyBorder="1" applyAlignment="1">
      <alignment vertical="center"/>
    </xf>
    <xf numFmtId="0" fontId="13" fillId="0" borderId="2" xfId="0" applyFont="1" applyBorder="1" applyAlignment="1">
      <alignment horizontal="justify" vertical="center" wrapText="1"/>
    </xf>
    <xf numFmtId="0" fontId="13" fillId="0" borderId="1" xfId="0" applyFont="1" applyBorder="1" applyAlignment="1">
      <alignment vertical="center"/>
    </xf>
    <xf numFmtId="0" fontId="65" fillId="0" borderId="0" xfId="0" applyFont="1" applyAlignment="1">
      <alignment horizontal="center" vertical="center" wrapText="1"/>
    </xf>
    <xf numFmtId="0" fontId="65" fillId="0" borderId="20" xfId="0" applyFont="1" applyBorder="1" applyAlignment="1">
      <alignment horizontal="center" vertical="center" wrapText="1"/>
    </xf>
    <xf numFmtId="0" fontId="13" fillId="0" borderId="25" xfId="0" applyFont="1" applyBorder="1" applyAlignment="1">
      <alignment horizontal="justify" vertical="center" wrapText="1"/>
    </xf>
    <xf numFmtId="0" fontId="13" fillId="0" borderId="11" xfId="0" applyFont="1" applyBorder="1" applyAlignment="1">
      <alignment vertical="center" wrapText="1"/>
    </xf>
    <xf numFmtId="0" fontId="13" fillId="0" borderId="6" xfId="0" applyFont="1" applyBorder="1" applyAlignment="1">
      <alignment horizontal="center" vertical="center"/>
    </xf>
    <xf numFmtId="0" fontId="13" fillId="0" borderId="6" xfId="0" applyFont="1" applyBorder="1" applyAlignment="1">
      <alignment vertical="center"/>
    </xf>
    <xf numFmtId="0" fontId="13" fillId="0" borderId="16" xfId="0" applyFont="1" applyBorder="1" applyAlignment="1">
      <alignment horizontal="left" vertical="center" wrapText="1"/>
    </xf>
    <xf numFmtId="0" fontId="36" fillId="0" borderId="22" xfId="0" applyFont="1" applyBorder="1" applyAlignment="1">
      <alignment horizontal="center" vertical="center" wrapText="1"/>
    </xf>
    <xf numFmtId="0" fontId="49" fillId="0" borderId="2" xfId="0" applyFont="1" applyBorder="1" applyAlignment="1">
      <alignment horizontal="center" vertical="center"/>
    </xf>
    <xf numFmtId="0" fontId="49" fillId="0" borderId="4" xfId="0" applyFont="1" applyBorder="1" applyAlignment="1">
      <alignment vertical="center"/>
    </xf>
    <xf numFmtId="0" fontId="13" fillId="0" borderId="28" xfId="0" applyFont="1" applyBorder="1" applyAlignment="1">
      <alignment horizontal="left" vertical="center" wrapText="1"/>
    </xf>
    <xf numFmtId="0" fontId="67" fillId="0" borderId="7" xfId="0" applyFont="1" applyBorder="1" applyAlignment="1">
      <alignment vertical="center" wrapText="1"/>
    </xf>
    <xf numFmtId="0" fontId="13" fillId="0" borderId="5" xfId="0" applyFont="1" applyBorder="1" applyAlignment="1">
      <alignment vertical="center" wrapText="1"/>
    </xf>
    <xf numFmtId="0" fontId="64" fillId="0" borderId="7" xfId="0" applyFont="1" applyBorder="1" applyAlignment="1">
      <alignment horizontal="center" vertical="center"/>
    </xf>
    <xf numFmtId="0" fontId="6" fillId="0" borderId="5" xfId="2" applyBorder="1" applyAlignment="1">
      <alignment horizontal="center" vertical="center"/>
    </xf>
    <xf numFmtId="0" fontId="6" fillId="0" borderId="7" xfId="2" applyBorder="1" applyAlignment="1">
      <alignment horizontal="center" vertical="center" wrapText="1"/>
    </xf>
    <xf numFmtId="0" fontId="69" fillId="0" borderId="37" xfId="0" applyFont="1" applyBorder="1" applyAlignment="1">
      <alignment wrapText="1"/>
    </xf>
    <xf numFmtId="0" fontId="68" fillId="0" borderId="36" xfId="0" applyFont="1" applyBorder="1" applyAlignment="1">
      <alignment wrapText="1"/>
    </xf>
    <xf numFmtId="0" fontId="66" fillId="0" borderId="0" xfId="0" applyFont="1"/>
    <xf numFmtId="0" fontId="18" fillId="0" borderId="0" xfId="0" applyFont="1" applyAlignment="1">
      <alignment vertical="justify" wrapText="1"/>
    </xf>
    <xf numFmtId="0" fontId="6" fillId="0" borderId="0" xfId="2"/>
    <xf numFmtId="0" fontId="26" fillId="0" borderId="22" xfId="0" applyFont="1" applyBorder="1" applyAlignment="1">
      <alignment horizontal="justify" vertical="center" wrapText="1"/>
    </xf>
    <xf numFmtId="0" fontId="13" fillId="0" borderId="22" xfId="0" applyFont="1" applyBorder="1" applyAlignment="1">
      <alignment vertical="center"/>
    </xf>
    <xf numFmtId="0" fontId="13" fillId="0" borderId="22" xfId="0" applyFont="1" applyBorder="1" applyAlignment="1">
      <alignment vertical="center" wrapText="1"/>
    </xf>
    <xf numFmtId="0" fontId="3" fillId="0" borderId="6" xfId="0" applyFont="1" applyBorder="1" applyAlignment="1">
      <alignment horizontal="center" vertical="center"/>
    </xf>
    <xf numFmtId="0" fontId="70" fillId="0" borderId="28" xfId="2" applyFont="1" applyBorder="1" applyAlignment="1">
      <alignment horizontal="justify" vertical="center" wrapText="1"/>
    </xf>
    <xf numFmtId="0" fontId="21" fillId="11" borderId="1" xfId="0" applyFont="1" applyFill="1" applyBorder="1" applyAlignment="1">
      <alignment horizontal="center" vertical="center" wrapText="1"/>
    </xf>
    <xf numFmtId="0" fontId="26" fillId="0" borderId="16" xfId="0" applyFont="1" applyBorder="1" applyAlignment="1">
      <alignment vertical="center" wrapText="1"/>
    </xf>
    <xf numFmtId="0" fontId="67" fillId="0" borderId="7" xfId="0" applyFont="1" applyBorder="1" applyAlignment="1">
      <alignment vertical="center"/>
    </xf>
    <xf numFmtId="0" fontId="67" fillId="0" borderId="0" xfId="0" applyFont="1" applyAlignment="1">
      <alignment vertical="center"/>
    </xf>
    <xf numFmtId="0" fontId="11" fillId="0" borderId="1" xfId="0" applyFont="1" applyBorder="1" applyAlignment="1">
      <alignment vertical="center" wrapText="1"/>
    </xf>
    <xf numFmtId="0" fontId="21" fillId="8" borderId="28"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26" fillId="0" borderId="22"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45" fillId="0" borderId="0" xfId="0" applyFont="1" applyAlignment="1">
      <alignment horizontal="left" vertical="center" wrapText="1"/>
    </xf>
    <xf numFmtId="0" fontId="42" fillId="0" borderId="32" xfId="0" applyFont="1" applyBorder="1" applyAlignment="1">
      <alignment horizontal="left" wrapText="1"/>
    </xf>
    <xf numFmtId="0" fontId="12" fillId="11" borderId="0" xfId="0" applyFont="1" applyFill="1" applyAlignment="1">
      <alignment horizontal="center" vertical="center" wrapText="1"/>
    </xf>
    <xf numFmtId="0" fontId="18" fillId="0" borderId="0" xfId="0" applyFont="1" applyAlignment="1">
      <alignment horizontal="justify" vertical="justify" wrapText="1"/>
    </xf>
    <xf numFmtId="0" fontId="9" fillId="0" borderId="0" xfId="0" applyFont="1" applyAlignment="1">
      <alignment horizontal="justify" vertical="justify" wrapText="1"/>
    </xf>
    <xf numFmtId="0" fontId="13" fillId="0" borderId="0" xfId="0" applyFont="1" applyAlignment="1">
      <alignment horizontal="justify" vertical="justify" wrapText="1"/>
    </xf>
    <xf numFmtId="0" fontId="13" fillId="0" borderId="0" xfId="0" applyFont="1" applyAlignment="1">
      <alignment horizontal="left" wrapText="1"/>
    </xf>
    <xf numFmtId="0" fontId="23" fillId="11" borderId="0" xfId="0" applyFont="1" applyFill="1" applyAlignment="1">
      <alignment horizontal="center" vertical="center"/>
    </xf>
    <xf numFmtId="0" fontId="23" fillId="11" borderId="0" xfId="0" applyFont="1" applyFill="1" applyAlignment="1">
      <alignment horizontal="center" vertical="center" wrapText="1"/>
    </xf>
    <xf numFmtId="0" fontId="13" fillId="0" borderId="0" xfId="0" applyFont="1" applyAlignment="1">
      <alignment horizontal="left" vertical="justify"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27" fillId="12" borderId="16" xfId="0" applyFont="1" applyFill="1" applyBorder="1" applyAlignment="1">
      <alignment horizontal="center" vertical="center" wrapText="1"/>
    </xf>
    <xf numFmtId="0" fontId="27" fillId="12" borderId="15" xfId="0" applyFont="1" applyFill="1" applyBorder="1" applyAlignment="1">
      <alignment horizontal="center" vertical="center" wrapText="1"/>
    </xf>
    <xf numFmtId="0" fontId="27" fillId="13" borderId="16" xfId="0" applyFont="1" applyFill="1" applyBorder="1" applyAlignment="1">
      <alignment horizontal="center" vertical="center" wrapText="1"/>
    </xf>
    <xf numFmtId="0" fontId="27" fillId="13" borderId="15" xfId="0" applyFont="1" applyFill="1" applyBorder="1" applyAlignment="1">
      <alignment horizontal="center" vertical="center" wrapText="1"/>
    </xf>
    <xf numFmtId="0" fontId="27" fillId="9" borderId="16" xfId="0" applyFont="1" applyFill="1" applyBorder="1" applyAlignment="1">
      <alignment horizontal="center" vertical="center" wrapText="1"/>
    </xf>
    <xf numFmtId="0" fontId="27" fillId="9" borderId="15" xfId="0" applyFont="1" applyFill="1" applyBorder="1" applyAlignment="1">
      <alignment horizontal="center" vertical="center" wrapText="1"/>
    </xf>
    <xf numFmtId="0" fontId="13" fillId="0" borderId="0" xfId="0" applyFont="1" applyAlignment="1">
      <alignment horizontal="left" vertical="top" wrapText="1"/>
    </xf>
    <xf numFmtId="0" fontId="17" fillId="0" borderId="0" xfId="0" applyFont="1" applyAlignment="1">
      <alignment horizontal="left" vertical="center" wrapText="1"/>
    </xf>
    <xf numFmtId="0" fontId="52" fillId="0" borderId="8" xfId="0" applyFont="1" applyBorder="1" applyAlignment="1">
      <alignment horizontal="left" vertical="center" wrapText="1"/>
    </xf>
    <xf numFmtId="0" fontId="53" fillId="0" borderId="8" xfId="0" applyFont="1" applyBorder="1" applyAlignment="1">
      <alignment horizontal="left" vertical="center" wrapText="1"/>
    </xf>
    <xf numFmtId="0" fontId="54" fillId="0" borderId="8" xfId="0" applyFont="1" applyBorder="1" applyAlignment="1">
      <alignment horizontal="left" vertical="center" wrapText="1"/>
    </xf>
    <xf numFmtId="0" fontId="51" fillId="0" borderId="8" xfId="0" applyFont="1" applyBorder="1" applyAlignment="1">
      <alignment horizontal="left" vertical="center" wrapText="1"/>
    </xf>
    <xf numFmtId="0" fontId="15" fillId="11" borderId="21" xfId="0" applyFont="1" applyFill="1" applyBorder="1" applyAlignment="1">
      <alignment horizontal="right" vertical="center"/>
    </xf>
    <xf numFmtId="0" fontId="15" fillId="11" borderId="15" xfId="0" applyFont="1" applyFill="1" applyBorder="1" applyAlignment="1">
      <alignment horizontal="right" vertical="center"/>
    </xf>
    <xf numFmtId="0" fontId="15" fillId="11" borderId="0" xfId="0" applyFont="1" applyFill="1" applyAlignment="1">
      <alignment horizontal="center" vertical="center"/>
    </xf>
    <xf numFmtId="0" fontId="15" fillId="11" borderId="8" xfId="0" applyFont="1" applyFill="1" applyBorder="1" applyAlignment="1">
      <alignment horizontal="center" vertical="center"/>
    </xf>
    <xf numFmtId="0" fontId="15" fillId="11" borderId="9" xfId="0" applyFont="1" applyFill="1" applyBorder="1" applyAlignment="1">
      <alignment horizontal="center" vertical="center"/>
    </xf>
    <xf numFmtId="0" fontId="15" fillId="11" borderId="10" xfId="0" applyFont="1" applyFill="1" applyBorder="1" applyAlignment="1">
      <alignment horizontal="center" vertical="center"/>
    </xf>
    <xf numFmtId="0" fontId="15" fillId="11" borderId="12" xfId="0" applyFont="1" applyFill="1" applyBorder="1" applyAlignment="1">
      <alignment horizontal="center" vertical="center"/>
    </xf>
    <xf numFmtId="0" fontId="15" fillId="11" borderId="1" xfId="0" applyFont="1" applyFill="1" applyBorder="1" applyAlignment="1">
      <alignment horizontal="center" vertical="center" wrapText="1"/>
    </xf>
    <xf numFmtId="0" fontId="18" fillId="2" borderId="0" xfId="0" applyFont="1" applyFill="1" applyAlignment="1">
      <alignment horizontal="left" vertical="center" wrapText="1"/>
    </xf>
    <xf numFmtId="0" fontId="24" fillId="2" borderId="0" xfId="0" applyFont="1" applyFill="1" applyAlignment="1">
      <alignment horizontal="left" vertical="center"/>
    </xf>
    <xf numFmtId="0" fontId="26" fillId="2" borderId="0" xfId="0" applyFont="1" applyFill="1" applyAlignment="1">
      <alignment horizontal="left" vertical="center" wrapText="1"/>
    </xf>
    <xf numFmtId="0" fontId="27" fillId="11" borderId="0" xfId="0" applyFont="1" applyFill="1" applyAlignment="1">
      <alignment horizontal="center" vertical="center" wrapText="1"/>
    </xf>
    <xf numFmtId="0" fontId="27" fillId="11" borderId="34" xfId="0" applyFont="1" applyFill="1" applyBorder="1" applyAlignment="1">
      <alignment horizontal="center" vertical="center" wrapText="1"/>
    </xf>
    <xf numFmtId="0" fontId="27" fillId="11" borderId="18" xfId="0" applyFont="1" applyFill="1" applyBorder="1" applyAlignment="1">
      <alignment horizontal="center" vertical="center" wrapText="1"/>
    </xf>
    <xf numFmtId="0" fontId="65" fillId="0" borderId="17" xfId="0" applyFont="1" applyBorder="1" applyAlignment="1">
      <alignment horizontal="center" vertical="center" wrapText="1"/>
    </xf>
    <xf numFmtId="0" fontId="65" fillId="0" borderId="18" xfId="0" applyFont="1" applyBorder="1" applyAlignment="1">
      <alignment horizontal="center" vertical="center" wrapText="1"/>
    </xf>
    <xf numFmtId="0" fontId="65" fillId="0" borderId="19" xfId="0" applyFont="1" applyBorder="1" applyAlignment="1">
      <alignment horizontal="center" vertical="center" wrapText="1"/>
    </xf>
    <xf numFmtId="0" fontId="65" fillId="0" borderId="12" xfId="0" applyFont="1" applyBorder="1" applyAlignment="1">
      <alignment horizontal="center" vertical="center" wrapText="1"/>
    </xf>
    <xf numFmtId="0" fontId="65" fillId="0" borderId="0" xfId="0" applyFont="1" applyAlignment="1">
      <alignment horizontal="center" vertical="center" wrapText="1"/>
    </xf>
    <xf numFmtId="0" fontId="65" fillId="0" borderId="20" xfId="0" applyFont="1" applyBorder="1" applyAlignment="1">
      <alignment horizontal="center" vertical="center" wrapText="1"/>
    </xf>
    <xf numFmtId="0" fontId="20" fillId="11" borderId="1" xfId="0" applyFont="1" applyFill="1" applyBorder="1" applyAlignment="1">
      <alignment horizontal="center" vertical="center"/>
    </xf>
    <xf numFmtId="0" fontId="13" fillId="0" borderId="35" xfId="0" applyFont="1" applyBorder="1" applyAlignment="1">
      <alignment vertical="center" wrapText="1"/>
    </xf>
    <xf numFmtId="0" fontId="13" fillId="0" borderId="19" xfId="0" applyFont="1" applyBorder="1" applyAlignment="1">
      <alignment vertical="center" wrapText="1"/>
    </xf>
    <xf numFmtId="0" fontId="69" fillId="0" borderId="38" xfId="0" applyFont="1" applyBorder="1" applyAlignment="1">
      <alignment horizontal="left" wrapText="1"/>
    </xf>
    <xf numFmtId="0" fontId="69" fillId="0" borderId="36" xfId="0" applyFont="1" applyBorder="1" applyAlignment="1">
      <alignment horizontal="left"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27" fillId="9" borderId="1" xfId="0" applyFont="1" applyFill="1" applyBorder="1" applyAlignment="1">
      <alignment horizontal="center" vertical="center" wrapText="1"/>
    </xf>
    <xf numFmtId="0" fontId="13" fillId="0" borderId="23" xfId="0" applyFont="1" applyBorder="1" applyAlignment="1">
      <alignment horizontal="lef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20" fillId="8" borderId="16" xfId="0" applyFont="1" applyFill="1" applyBorder="1" applyAlignment="1">
      <alignment horizontal="center" vertical="center" wrapText="1"/>
    </xf>
    <xf numFmtId="0" fontId="20" fillId="8" borderId="21" xfId="0" applyFont="1" applyFill="1" applyBorder="1" applyAlignment="1">
      <alignment horizontal="center" vertical="center" wrapText="1"/>
    </xf>
    <xf numFmtId="0" fontId="20" fillId="8" borderId="15" xfId="0" applyFont="1" applyFill="1" applyBorder="1" applyAlignment="1">
      <alignment horizontal="center" vertical="center" wrapText="1"/>
    </xf>
    <xf numFmtId="0" fontId="13" fillId="0" borderId="39" xfId="0" applyFont="1" applyBorder="1" applyAlignment="1">
      <alignment horizontal="left" vertical="top" wrapText="1"/>
    </xf>
    <xf numFmtId="0" fontId="71" fillId="0" borderId="40" xfId="0" applyFont="1" applyBorder="1" applyAlignment="1">
      <alignment horizontal="left" wrapText="1"/>
    </xf>
  </cellXfs>
  <cellStyles count="4">
    <cellStyle name="Comma 2" xfId="3" xr:uid="{3D1D97BD-4025-4CC5-8AFB-A9BD15EDADC4}"/>
    <cellStyle name="Hipervínculo" xfId="2" builtinId="8"/>
    <cellStyle name="Normal" xfId="0" builtinId="0"/>
    <cellStyle name="Porcentaje" xfId="1" builtinId="5"/>
  </cellStyles>
  <dxfs count="136">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rgb="FF73D78B"/>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b/>
        <i val="0"/>
        <color theme="9" tint="-0.499984740745262"/>
      </font>
      <fill>
        <patternFill>
          <bgColor theme="9" tint="0.79998168889431442"/>
        </patternFill>
      </fill>
    </dxf>
    <dxf>
      <font>
        <color rgb="FF006100"/>
      </font>
      <fill>
        <patternFill>
          <bgColor rgb="FFC6EFCE"/>
        </patternFill>
      </fill>
    </dxf>
    <dxf>
      <fill>
        <patternFill>
          <bgColor theme="0" tint="-0.499984740745262"/>
        </patternFill>
      </fill>
    </dxf>
    <dxf>
      <fill>
        <patternFill>
          <bgColor theme="0" tint="-0.3499862666707357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font>
      <fill>
        <patternFill>
          <bgColor theme="0" tint="-0.34998626667073579"/>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499984740745262"/>
        </patternFill>
      </fill>
    </dxf>
    <dxf>
      <font>
        <color rgb="FF006100"/>
      </font>
      <fill>
        <patternFill>
          <bgColor rgb="FFC6EFCE"/>
        </patternFill>
      </fill>
    </dxf>
    <dxf>
      <font>
        <color rgb="FF9C0006"/>
      </font>
      <fill>
        <patternFill>
          <bgColor rgb="FFFFC7CE"/>
        </patternFill>
      </fill>
    </dxf>
    <dxf>
      <font>
        <b/>
        <i val="0"/>
        <color theme="0"/>
      </font>
      <fill>
        <patternFill>
          <bgColor rgb="FF00B050"/>
        </patternFill>
      </fill>
    </dxf>
    <dxf>
      <font>
        <b/>
        <i val="0"/>
        <color theme="0"/>
      </font>
      <fill>
        <patternFill>
          <bgColor rgb="FFFF5050"/>
        </patternFill>
      </fill>
    </dxf>
    <dxf>
      <font>
        <color rgb="FF9C0006"/>
      </font>
      <fill>
        <patternFill>
          <bgColor rgb="FFFFC7CE"/>
        </patternFill>
      </fill>
    </dxf>
    <dxf>
      <font>
        <color rgb="FF9C0006"/>
      </font>
      <fill>
        <patternFill>
          <bgColor rgb="FFFFC7CE"/>
        </patternFill>
      </fill>
    </dxf>
    <dxf>
      <font>
        <b/>
        <i val="0"/>
        <color theme="9" tint="-0.499984740745262"/>
      </font>
      <fill>
        <patternFill>
          <bgColor theme="9"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73D78B"/>
      <color rgb="FF6FDB6F"/>
      <color rgb="FFFFCCFF"/>
      <color rgb="FFE2AC00"/>
      <color rgb="FFC00000"/>
      <color rgb="FFFF7C80"/>
      <color rgb="FF0062FF"/>
      <color rgb="FFE84F2D"/>
      <color rgb="FFEAA200"/>
      <color rgb="FF00A6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hyperlink" Target="#'Impresoras y mulitusos'!A1"/><Relationship Id="rId13" Type="http://schemas.openxmlformats.org/officeDocument/2006/relationships/hyperlink" Target="#'Servicio de proc alm dat'!A1"/><Relationship Id="rId18" Type="http://schemas.openxmlformats.org/officeDocument/2006/relationships/hyperlink" Target="#Madera!A1"/><Relationship Id="rId26" Type="http://schemas.openxmlformats.org/officeDocument/2006/relationships/image" Target="../media/image8.png"/><Relationship Id="rId3" Type="http://schemas.openxmlformats.org/officeDocument/2006/relationships/image" Target="../media/image2.png"/><Relationship Id="rId21" Type="http://schemas.openxmlformats.org/officeDocument/2006/relationships/hyperlink" Target="#'Generales a oferentes'!A1"/><Relationship Id="rId7" Type="http://schemas.openxmlformats.org/officeDocument/2006/relationships/hyperlink" Target="#'Servicios Limpieza'!A1"/><Relationship Id="rId12" Type="http://schemas.openxmlformats.org/officeDocument/2006/relationships/hyperlink" Target="#' Servicio de vigilancia'!A1"/><Relationship Id="rId17" Type="http://schemas.openxmlformats.org/officeDocument/2006/relationships/hyperlink" Target="#'Productos de concreto'!A1"/><Relationship Id="rId25" Type="http://schemas.openxmlformats.org/officeDocument/2006/relationships/image" Target="../media/image7.svg"/><Relationship Id="rId2" Type="http://schemas.openxmlformats.org/officeDocument/2006/relationships/hyperlink" Target="#'Ref. Ambiental'!A1"/><Relationship Id="rId16" Type="http://schemas.openxmlformats.org/officeDocument/2006/relationships/hyperlink" Target="#Veh&#237;culos!A1"/><Relationship Id="rId20" Type="http://schemas.openxmlformats.org/officeDocument/2006/relationships/hyperlink" Target="#'Ref. Innovaci&#243;n'!A1"/><Relationship Id="rId29" Type="http://schemas.openxmlformats.org/officeDocument/2006/relationships/hyperlink" Target="#'Aires acondicionados'!A1"/><Relationship Id="rId1" Type="http://schemas.openxmlformats.org/officeDocument/2006/relationships/image" Target="../media/image1.png"/><Relationship Id="rId6" Type="http://schemas.openxmlformats.org/officeDocument/2006/relationships/hyperlink" Target="#'Suministro oficina'!A1"/><Relationship Id="rId11" Type="http://schemas.openxmlformats.org/officeDocument/2006/relationships/hyperlink" Target="#' Publicidad'!A1"/><Relationship Id="rId24" Type="http://schemas.openxmlformats.org/officeDocument/2006/relationships/image" Target="../media/image6.png"/><Relationship Id="rId5" Type="http://schemas.openxmlformats.org/officeDocument/2006/relationships/hyperlink" Target="#'Equipo C&#243;mputo'!A1"/><Relationship Id="rId15" Type="http://schemas.openxmlformats.org/officeDocument/2006/relationships/hyperlink" Target="#'Tabla de Contenidos'!A1"/><Relationship Id="rId23" Type="http://schemas.openxmlformats.org/officeDocument/2006/relationships/image" Target="../media/image5.png"/><Relationship Id="rId28" Type="http://schemas.openxmlformats.org/officeDocument/2006/relationships/hyperlink" Target="#'Refrigeraci&#243;n dom&#233;stica'!A1"/><Relationship Id="rId10" Type="http://schemas.openxmlformats.org/officeDocument/2006/relationships/hyperlink" Target="#Vestuario!A1"/><Relationship Id="rId19" Type="http://schemas.openxmlformats.org/officeDocument/2006/relationships/hyperlink" Target="#'Papel y cart&#243;n'!A1"/><Relationship Id="rId4" Type="http://schemas.openxmlformats.org/officeDocument/2006/relationships/image" Target="../media/image3.svg"/><Relationship Id="rId9" Type="http://schemas.openxmlformats.org/officeDocument/2006/relationships/hyperlink" Target="#'Servicios de alimentaci&#243;n'!A1"/><Relationship Id="rId14" Type="http://schemas.openxmlformats.org/officeDocument/2006/relationships/hyperlink" Target="#'DECRETOS Y DIRECTRICES '!A1"/><Relationship Id="rId22" Type="http://schemas.openxmlformats.org/officeDocument/2006/relationships/image" Target="../media/image4.png"/><Relationship Id="rId27" Type="http://schemas.openxmlformats.org/officeDocument/2006/relationships/hyperlink" Target="#'Pinturas y anticorrosivos'!A1"/></Relationships>
</file>

<file path=xl/drawings/_rels/drawing10.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2. Def y Prior Criterios Eva'!A1"/><Relationship Id="rId1" Type="http://schemas.openxmlformats.org/officeDocument/2006/relationships/hyperlink" Target="#Introduccion!A1"/><Relationship Id="rId4" Type="http://schemas.openxmlformats.org/officeDocument/2006/relationships/image" Target="../media/image16.svg"/></Relationships>
</file>

<file path=xl/drawings/_rels/drawing11.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18.svg"/><Relationship Id="rId1" Type="http://schemas.openxmlformats.org/officeDocument/2006/relationships/image" Target="../media/image17.png"/><Relationship Id="rId4" Type="http://schemas.openxmlformats.org/officeDocument/2006/relationships/hyperlink" Target="#'2. Def y Prior Criterios Eva'!A1"/></Relationships>
</file>

<file path=xl/drawings/_rels/drawing12.xml.rels><?xml version="1.0" encoding="UTF-8" standalone="yes"?>
<Relationships xmlns="http://schemas.openxmlformats.org/package/2006/relationships"><Relationship Id="rId3" Type="http://schemas.openxmlformats.org/officeDocument/2006/relationships/image" Target="../media/image20.svg"/><Relationship Id="rId2" Type="http://schemas.openxmlformats.org/officeDocument/2006/relationships/image" Target="../media/image19.png"/><Relationship Id="rId1" Type="http://schemas.openxmlformats.org/officeDocument/2006/relationships/hyperlink" Target="#Introduccion!A1"/><Relationship Id="rId5" Type="http://schemas.openxmlformats.org/officeDocument/2006/relationships/hyperlink" Target="http://www.digeca.go.cr/sites/default/files/documentos/relacion_gwp_para_hfc.pdf" TargetMode="External"/><Relationship Id="rId4" Type="http://schemas.openxmlformats.org/officeDocument/2006/relationships/hyperlink" Target="#'2. Def y Prior Criterios Eva'!A1"/></Relationships>
</file>

<file path=xl/drawings/_rels/drawing13.xml.rels><?xml version="1.0" encoding="UTF-8" standalone="yes"?>
<Relationships xmlns="http://schemas.openxmlformats.org/package/2006/relationships"><Relationship Id="rId3" Type="http://schemas.openxmlformats.org/officeDocument/2006/relationships/image" Target="../media/image20.svg"/><Relationship Id="rId2" Type="http://schemas.openxmlformats.org/officeDocument/2006/relationships/image" Target="../media/image19.png"/><Relationship Id="rId1" Type="http://schemas.openxmlformats.org/officeDocument/2006/relationships/hyperlink" Target="#Introduccion!A1"/><Relationship Id="rId5" Type="http://schemas.openxmlformats.org/officeDocument/2006/relationships/hyperlink" Target="http://www.digeca.go.cr/sites/default/files/documentos/relacion_gwp_para_hfc.pdf" TargetMode="External"/><Relationship Id="rId4" Type="http://schemas.openxmlformats.org/officeDocument/2006/relationships/hyperlink" Target="#'2. Def y Prior Criterios Eva'!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22.svg"/><Relationship Id="rId1" Type="http://schemas.openxmlformats.org/officeDocument/2006/relationships/image" Target="../media/image21.png"/><Relationship Id="rId4" Type="http://schemas.openxmlformats.org/officeDocument/2006/relationships/hyperlink" Target="#'2. Def y Prior Criterios Eva'!A1"/></Relationships>
</file>

<file path=xl/drawings/_rels/drawing15.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2. Def y Prior Criterios Eva'!A1"/><Relationship Id="rId1" Type="http://schemas.openxmlformats.org/officeDocument/2006/relationships/hyperlink" Target="#Introduccion!A1"/><Relationship Id="rId4" Type="http://schemas.openxmlformats.org/officeDocument/2006/relationships/image" Target="../media/image24.svg"/></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26.svg"/><Relationship Id="rId1" Type="http://schemas.openxmlformats.org/officeDocument/2006/relationships/image" Target="../media/image25.png"/><Relationship Id="rId4" Type="http://schemas.openxmlformats.org/officeDocument/2006/relationships/hyperlink" Target="#'2. Def y Prior Criterios Eva'!A1"/></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28.svg"/><Relationship Id="rId1" Type="http://schemas.openxmlformats.org/officeDocument/2006/relationships/image" Target="../media/image27.png"/><Relationship Id="rId4" Type="http://schemas.openxmlformats.org/officeDocument/2006/relationships/hyperlink" Target="#'2. Def y Prior Criterios Eva'!A1"/></Relationships>
</file>

<file path=xl/drawings/_rels/drawing18.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30.svg"/><Relationship Id="rId1" Type="http://schemas.openxmlformats.org/officeDocument/2006/relationships/image" Target="../media/image29.png"/><Relationship Id="rId4" Type="http://schemas.openxmlformats.org/officeDocument/2006/relationships/hyperlink" Target="#'2. Def y Prior Criterios Eva'!A1"/></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32.svg"/><Relationship Id="rId1" Type="http://schemas.openxmlformats.org/officeDocument/2006/relationships/image" Target="../media/image31.png"/><Relationship Id="rId6" Type="http://schemas.openxmlformats.org/officeDocument/2006/relationships/hyperlink" Target="#'Generales a oferentes'!A1"/><Relationship Id="rId5" Type="http://schemas.openxmlformats.org/officeDocument/2006/relationships/hyperlink" Target="http://www.digeca.go.cr/sites/default/files/documentos/servicio_de_limpieza-2023.final_.pdf" TargetMode="External"/><Relationship Id="rId4" Type="http://schemas.openxmlformats.org/officeDocument/2006/relationships/hyperlink" Target="#'2. Def y Prior Criterios Eva'!A1"/></Relationships>
</file>

<file path=xl/drawings/_rels/drawing2.xml.rels><?xml version="1.0" encoding="UTF-8" standalone="yes"?>
<Relationships xmlns="http://schemas.openxmlformats.org/package/2006/relationships"><Relationship Id="rId8" Type="http://schemas.openxmlformats.org/officeDocument/2006/relationships/hyperlink" Target="#'3.4 Eval Part Inno'!A1"/><Relationship Id="rId13" Type="http://schemas.openxmlformats.org/officeDocument/2006/relationships/hyperlink" Target="#'Propuesta condiciones adm'!A1"/><Relationship Id="rId18" Type="http://schemas.openxmlformats.org/officeDocument/2006/relationships/image" Target="../media/image11.svg"/><Relationship Id="rId3" Type="http://schemas.openxmlformats.org/officeDocument/2006/relationships/hyperlink" Target="#Introduccion!A1"/><Relationship Id="rId7" Type="http://schemas.openxmlformats.org/officeDocument/2006/relationships/hyperlink" Target="#'3.3 Eval Part Eco'!A1"/><Relationship Id="rId12" Type="http://schemas.openxmlformats.org/officeDocument/2006/relationships/hyperlink" Target="#'3.1 Eval Admisib'!A1"/><Relationship Id="rId17" Type="http://schemas.openxmlformats.org/officeDocument/2006/relationships/image" Target="../media/image10.svg"/><Relationship Id="rId2" Type="http://schemas.openxmlformats.org/officeDocument/2006/relationships/image" Target="../media/image3.svg"/><Relationship Id="rId16" Type="http://schemas.openxmlformats.org/officeDocument/2006/relationships/image" Target="../media/image9.png"/><Relationship Id="rId1" Type="http://schemas.openxmlformats.org/officeDocument/2006/relationships/image" Target="../media/image2.png"/><Relationship Id="rId6" Type="http://schemas.openxmlformats.org/officeDocument/2006/relationships/hyperlink" Target="#'3.2 Eval Part Soc'!A1"/><Relationship Id="rId11" Type="http://schemas.openxmlformats.org/officeDocument/2006/relationships/hyperlink" Target="#'1.1 Def Cond Adminis'!A1"/><Relationship Id="rId5" Type="http://schemas.openxmlformats.org/officeDocument/2006/relationships/hyperlink" Target="#'2.2 Peso Categor&#237;a'!A1"/><Relationship Id="rId15" Type="http://schemas.openxmlformats.org/officeDocument/2006/relationships/image" Target="../media/image7.svg"/><Relationship Id="rId10" Type="http://schemas.openxmlformats.org/officeDocument/2006/relationships/hyperlink" Target="#'3.2 Eval CPE'!A1"/><Relationship Id="rId4" Type="http://schemas.openxmlformats.org/officeDocument/2006/relationships/hyperlink" Target="#'2. Def y Prior Criterios Eva'!A1"/><Relationship Id="rId9" Type="http://schemas.openxmlformats.org/officeDocument/2006/relationships/hyperlink" Target="#'3.3. Resultados eval'!A1"/><Relationship Id="rId14" Type="http://schemas.openxmlformats.org/officeDocument/2006/relationships/image" Target="../media/image6.png"/></Relationships>
</file>

<file path=xl/drawings/_rels/drawing20.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34.svg"/><Relationship Id="rId1" Type="http://schemas.openxmlformats.org/officeDocument/2006/relationships/image" Target="../media/image33.png"/><Relationship Id="rId4" Type="http://schemas.openxmlformats.org/officeDocument/2006/relationships/hyperlink" Target="#'2. Def y Prior Criterios Eva'!A1"/></Relationships>
</file>

<file path=xl/drawings/_rels/drawing21.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36.svg"/><Relationship Id="rId1" Type="http://schemas.openxmlformats.org/officeDocument/2006/relationships/image" Target="../media/image35.png"/><Relationship Id="rId5" Type="http://schemas.openxmlformats.org/officeDocument/2006/relationships/hyperlink" Target="#'Generales a oferentes'!A1"/><Relationship Id="rId4" Type="http://schemas.openxmlformats.org/officeDocument/2006/relationships/hyperlink" Target="#'2. Def y Prior Criterios Eva'!A1"/></Relationships>
</file>

<file path=xl/drawings/_rels/drawing22.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 Id="rId6" Type="http://schemas.openxmlformats.org/officeDocument/2006/relationships/hyperlink" Target="#'2. Def y Prior Criterios Eva'!A1"/><Relationship Id="rId5" Type="http://schemas.openxmlformats.org/officeDocument/2006/relationships/hyperlink" Target="#Introduccion!A1"/><Relationship Id="rId4" Type="http://schemas.openxmlformats.org/officeDocument/2006/relationships/image" Target="../media/image40.svg"/></Relationships>
</file>

<file path=xl/drawings/_rels/drawing23.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42.svg"/><Relationship Id="rId1" Type="http://schemas.openxmlformats.org/officeDocument/2006/relationships/image" Target="../media/image41.png"/><Relationship Id="rId6" Type="http://schemas.openxmlformats.org/officeDocument/2006/relationships/hyperlink" Target="#'Generales a oferentes'!A1"/><Relationship Id="rId5" Type="http://schemas.openxmlformats.org/officeDocument/2006/relationships/hyperlink" Target="http://www.digeca.go.cr/areas/compras-publicas-estrategicas" TargetMode="External"/><Relationship Id="rId4" Type="http://schemas.openxmlformats.org/officeDocument/2006/relationships/hyperlink" Target="#'2. Def y Prior Criterios Eva'!A1"/></Relationships>
</file>

<file path=xl/drawings/_rels/drawing24.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44.svg"/><Relationship Id="rId1" Type="http://schemas.openxmlformats.org/officeDocument/2006/relationships/image" Target="../media/image43.png"/><Relationship Id="rId6" Type="http://schemas.openxmlformats.org/officeDocument/2006/relationships/hyperlink" Target="#'Generales a oferentes'!A1"/><Relationship Id="rId5" Type="http://schemas.openxmlformats.org/officeDocument/2006/relationships/hyperlink" Target="#'Papel y cart&#243;n'!A1"/><Relationship Id="rId4" Type="http://schemas.openxmlformats.org/officeDocument/2006/relationships/hyperlink" Target="#'2. Def y Prior Criterios Eva'!A1"/></Relationships>
</file>

<file path=xl/drawings/_rels/drawing25.xml.rels><?xml version="1.0" encoding="UTF-8" standalone="yes"?>
<Relationships xmlns="http://schemas.openxmlformats.org/package/2006/relationships"><Relationship Id="rId3" Type="http://schemas.openxmlformats.org/officeDocument/2006/relationships/hyperlink" Target="#Veh&#237;culos!A1"/><Relationship Id="rId7" Type="http://schemas.openxmlformats.org/officeDocument/2006/relationships/hyperlink" Target="#'2. Def y Prior Criterios Eva'!A1"/><Relationship Id="rId2" Type="http://schemas.openxmlformats.org/officeDocument/2006/relationships/image" Target="../media/image46.svg"/><Relationship Id="rId1" Type="http://schemas.openxmlformats.org/officeDocument/2006/relationships/image" Target="../media/image45.png"/><Relationship Id="rId6" Type="http://schemas.openxmlformats.org/officeDocument/2006/relationships/hyperlink" Target="#Introduccion!A1"/><Relationship Id="rId5" Type="http://schemas.openxmlformats.org/officeDocument/2006/relationships/hyperlink" Target="#'Generales a oferentes'!A1"/><Relationship Id="rId4" Type="http://schemas.openxmlformats.org/officeDocument/2006/relationships/hyperlink" Target="#Vestuario!A1"/></Relationships>
</file>

<file path=xl/drawings/_rels/drawing26.xml.rels><?xml version="1.0" encoding="UTF-8" standalone="yes"?>
<Relationships xmlns="http://schemas.openxmlformats.org/package/2006/relationships"><Relationship Id="rId3" Type="http://schemas.openxmlformats.org/officeDocument/2006/relationships/hyperlink" Target="#'Generales a oferentes'!A1"/><Relationship Id="rId7" Type="http://schemas.openxmlformats.org/officeDocument/2006/relationships/hyperlink" Target="#'Equipo C&#243;mputo'!A1"/><Relationship Id="rId2" Type="http://schemas.openxmlformats.org/officeDocument/2006/relationships/image" Target="../media/image48.svg"/><Relationship Id="rId1" Type="http://schemas.openxmlformats.org/officeDocument/2006/relationships/image" Target="../media/image47.png"/><Relationship Id="rId6" Type="http://schemas.openxmlformats.org/officeDocument/2006/relationships/hyperlink" Target="#'Aires acondicionados'!A1"/><Relationship Id="rId5" Type="http://schemas.openxmlformats.org/officeDocument/2006/relationships/hyperlink" Target="#'2. Def y Prior Criterios Eva'!A1"/><Relationship Id="rId4" Type="http://schemas.openxmlformats.org/officeDocument/2006/relationships/hyperlink" Target="#Introduccion!A1"/></Relationships>
</file>

<file path=xl/drawings/_rels/drawing27.xml.rels><?xml version="1.0" encoding="UTF-8" standalone="yes"?>
<Relationships xmlns="http://schemas.openxmlformats.org/package/2006/relationships"><Relationship Id="rId2" Type="http://schemas.openxmlformats.org/officeDocument/2006/relationships/hyperlink" Target="https://www.hacienda.go.cr/docs/CompraPublicaEstrategica.pdf" TargetMode="External"/><Relationship Id="rId1" Type="http://schemas.openxmlformats.org/officeDocument/2006/relationships/hyperlink" Target="#Introduccion!A1"/></Relationships>
</file>

<file path=xl/drawings/_rels/drawing2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https://inteco.org/catalogo-de-normas-de-inteco" TargetMode="External"/><Relationship Id="rId1" Type="http://schemas.openxmlformats.org/officeDocument/2006/relationships/hyperlink" Target="#Introduccion!A1"/><Relationship Id="rId4" Type="http://schemas.openxmlformats.org/officeDocument/2006/relationships/image" Target="../media/image7.svg"/></Relationships>
</file>

<file path=xl/drawings/_rels/drawing29.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image" Target="../media/image7.svg"/><Relationship Id="rId1" Type="http://schemas.openxmlformats.org/officeDocument/2006/relationships/image" Target="../media/image6.png"/><Relationship Id="rId4" Type="http://schemas.openxmlformats.org/officeDocument/2006/relationships/hyperlink" Target="https://inteco.org/catalogo-de-normas-de-inteco"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3.1 Eval Admisib'!A1"/><Relationship Id="rId3" Type="http://schemas.openxmlformats.org/officeDocument/2006/relationships/image" Target="../media/image12.png"/><Relationship Id="rId7" Type="http://schemas.openxmlformats.org/officeDocument/2006/relationships/image" Target="../media/image11.svg"/><Relationship Id="rId2" Type="http://schemas.openxmlformats.org/officeDocument/2006/relationships/hyperlink" Target="#'2. Def y Prior Criterios Eva'!A1"/><Relationship Id="rId1" Type="http://schemas.openxmlformats.org/officeDocument/2006/relationships/hyperlink" Target="#'Tabla de Contenidos'!A1"/><Relationship Id="rId6" Type="http://schemas.openxmlformats.org/officeDocument/2006/relationships/image" Target="../media/image9.png"/><Relationship Id="rId5" Type="http://schemas.openxmlformats.org/officeDocument/2006/relationships/hyperlink" Target="#'Propuesta condiciones adm'!A1"/><Relationship Id="rId4" Type="http://schemas.openxmlformats.org/officeDocument/2006/relationships/image" Target="../media/image13.svg"/></Relationships>
</file>

<file path=xl/drawings/_rels/drawing4.xml.rels><?xml version="1.0" encoding="UTF-8" standalone="yes"?>
<Relationships xmlns="http://schemas.openxmlformats.org/package/2006/relationships"><Relationship Id="rId8" Type="http://schemas.openxmlformats.org/officeDocument/2006/relationships/hyperlink" Target="#'3.2 Eval CPE'!A1"/><Relationship Id="rId3" Type="http://schemas.openxmlformats.org/officeDocument/2006/relationships/hyperlink" Target="#'2.2 Peso Categor&#237;a'!A1"/><Relationship Id="rId7" Type="http://schemas.openxmlformats.org/officeDocument/2006/relationships/image" Target="../media/image13.svg"/><Relationship Id="rId2" Type="http://schemas.openxmlformats.org/officeDocument/2006/relationships/hyperlink" Target="#'1.1 Def Cond Adminis'!A1"/><Relationship Id="rId1" Type="http://schemas.openxmlformats.org/officeDocument/2006/relationships/hyperlink" Target="#'Tabla de Contenidos'!A1"/><Relationship Id="rId6" Type="http://schemas.openxmlformats.org/officeDocument/2006/relationships/image" Target="../media/image12.png"/><Relationship Id="rId11" Type="http://schemas.openxmlformats.org/officeDocument/2006/relationships/image" Target="../media/image11.svg"/><Relationship Id="rId5" Type="http://schemas.openxmlformats.org/officeDocument/2006/relationships/image" Target="../media/image7.svg"/><Relationship Id="rId10" Type="http://schemas.openxmlformats.org/officeDocument/2006/relationships/image" Target="../media/image9.png"/><Relationship Id="rId4" Type="http://schemas.openxmlformats.org/officeDocument/2006/relationships/image" Target="../media/image6.png"/><Relationship Id="rId9" Type="http://schemas.openxmlformats.org/officeDocument/2006/relationships/hyperlink" Target="#Introduccion!A1"/></Relationships>
</file>

<file path=xl/drawings/_rels/drawing5.xml.rels><?xml version="1.0" encoding="UTF-8" standalone="yes"?>
<Relationships xmlns="http://schemas.openxmlformats.org/package/2006/relationships"><Relationship Id="rId3" Type="http://schemas.openxmlformats.org/officeDocument/2006/relationships/hyperlink" Target="#'3.1 Eval Admisib'!A1"/><Relationship Id="rId2" Type="http://schemas.openxmlformats.org/officeDocument/2006/relationships/hyperlink" Target="#'2. Def y Prior Criterios Eva'!A1"/><Relationship Id="rId1" Type="http://schemas.openxmlformats.org/officeDocument/2006/relationships/hyperlink" Target="#'Tabla de Contenidos'!A1"/><Relationship Id="rId5" Type="http://schemas.openxmlformats.org/officeDocument/2006/relationships/image" Target="../media/image7.sv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hyperlink" Target="#'Tabla de Contenidos'!A1"/><Relationship Id="rId2" Type="http://schemas.openxmlformats.org/officeDocument/2006/relationships/hyperlink" Target="#'3.2 Eval CPE'!A1"/><Relationship Id="rId1" Type="http://schemas.openxmlformats.org/officeDocument/2006/relationships/hyperlink" Target="#'2.2 Peso Categor&#237;a'!A1"/><Relationship Id="rId4" Type="http://schemas.openxmlformats.org/officeDocument/2006/relationships/hyperlink" Target="#'1.1 Def Cond Adminis'!A1"/></Relationships>
</file>

<file path=xl/drawings/_rels/drawing7.xml.rels><?xml version="1.0" encoding="UTF-8" standalone="yes"?>
<Relationships xmlns="http://schemas.openxmlformats.org/package/2006/relationships"><Relationship Id="rId3" Type="http://schemas.openxmlformats.org/officeDocument/2006/relationships/hyperlink" Target="#'3.3. Resultados eval'!A1"/><Relationship Id="rId2" Type="http://schemas.openxmlformats.org/officeDocument/2006/relationships/hyperlink" Target="#'3.1 Eval Admisib'!A1"/><Relationship Id="rId1" Type="http://schemas.openxmlformats.org/officeDocument/2006/relationships/hyperlink" Target="#'Tabla de Contenidos'!A1"/><Relationship Id="rId5" Type="http://schemas.openxmlformats.org/officeDocument/2006/relationships/hyperlink" Target="#'2. Def y Prior Criterios Eva'!A1"/><Relationship Id="rId4"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hyperlink" Target="#Introduccion!A1"/><Relationship Id="rId2" Type="http://schemas.openxmlformats.org/officeDocument/2006/relationships/hyperlink" Target="#'Tabla de Contenidos'!A1"/><Relationship Id="rId1" Type="http://schemas.openxmlformats.org/officeDocument/2006/relationships/hyperlink" Target="#'3.2 Eval CPE'!A1"/></Relationships>
</file>

<file path=xl/drawings/_rels/drawing9.xml.rels><?xml version="1.0" encoding="UTF-8" standalone="yes"?>
<Relationships xmlns="http://schemas.openxmlformats.org/package/2006/relationships"><Relationship Id="rId8" Type="http://schemas.openxmlformats.org/officeDocument/2006/relationships/image" Target="../media/image13.svg"/><Relationship Id="rId3" Type="http://schemas.openxmlformats.org/officeDocument/2006/relationships/hyperlink" Target="#'Tabla de Contenidos'!A1"/><Relationship Id="rId7" Type="http://schemas.openxmlformats.org/officeDocument/2006/relationships/image" Target="../media/image12.png"/><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image" Target="../media/image16.svg"/><Relationship Id="rId5" Type="http://schemas.openxmlformats.org/officeDocument/2006/relationships/image" Target="../media/image15.png"/><Relationship Id="rId4" Type="http://schemas.openxmlformats.org/officeDocument/2006/relationships/hyperlink" Target="#'1.1 Def Cond Adminis'!A1"/></Relationships>
</file>

<file path=xl/drawings/drawing1.xml><?xml version="1.0" encoding="utf-8"?>
<xdr:wsDr xmlns:xdr="http://schemas.openxmlformats.org/drawingml/2006/spreadsheetDrawing" xmlns:a="http://schemas.openxmlformats.org/drawingml/2006/main">
  <xdr:twoCellAnchor>
    <xdr:from>
      <xdr:col>1</xdr:col>
      <xdr:colOff>128223</xdr:colOff>
      <xdr:row>16</xdr:row>
      <xdr:rowOff>78793</xdr:rowOff>
    </xdr:from>
    <xdr:to>
      <xdr:col>1</xdr:col>
      <xdr:colOff>11349951</xdr:colOff>
      <xdr:row>21</xdr:row>
      <xdr:rowOff>201086</xdr:rowOff>
    </xdr:to>
    <xdr:grpSp>
      <xdr:nvGrpSpPr>
        <xdr:cNvPr id="11" name="Group 10">
          <a:extLst>
            <a:ext uri="{FF2B5EF4-FFF2-40B4-BE49-F238E27FC236}">
              <a16:creationId xmlns:a16="http://schemas.microsoft.com/office/drawing/2014/main" id="{1B84FFDD-CC8A-1EDC-6D3E-F890E5754C65}"/>
            </a:ext>
          </a:extLst>
        </xdr:cNvPr>
        <xdr:cNvGrpSpPr/>
      </xdr:nvGrpSpPr>
      <xdr:grpSpPr>
        <a:xfrm>
          <a:off x="709248" y="9746668"/>
          <a:ext cx="10783578" cy="1084318"/>
          <a:chOff x="763224" y="9800554"/>
          <a:chExt cx="11221728" cy="1061377"/>
        </a:xfrm>
      </xdr:grpSpPr>
      <xdr:pic>
        <xdr:nvPicPr>
          <xdr:cNvPr id="24" name="Image" descr="Image">
            <a:extLst>
              <a:ext uri="{FF2B5EF4-FFF2-40B4-BE49-F238E27FC236}">
                <a16:creationId xmlns:a16="http://schemas.microsoft.com/office/drawing/2014/main" id="{FAF8C1CD-03D6-4B18-867B-E887072D3351}"/>
              </a:ext>
            </a:extLst>
          </xdr:cNvPr>
          <xdr:cNvPicPr>
            <a:picLocks noChangeAspect="1"/>
          </xdr:cNvPicPr>
        </xdr:nvPicPr>
        <xdr:blipFill rotWithShape="1">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l="1" r="38333" b="75370"/>
          <a:stretch/>
        </xdr:blipFill>
        <xdr:spPr>
          <a:xfrm>
            <a:off x="7520425" y="9800554"/>
            <a:ext cx="4464527" cy="1052328"/>
          </a:xfrm>
          <a:prstGeom prst="rect">
            <a:avLst/>
          </a:prstGeom>
          <a:ln w="3175">
            <a:miter lim="400000"/>
          </a:ln>
        </xdr:spPr>
      </xdr:pic>
      <xdr:pic>
        <xdr:nvPicPr>
          <xdr:cNvPr id="47" name="Image" descr="Image">
            <a:extLst>
              <a:ext uri="{FF2B5EF4-FFF2-40B4-BE49-F238E27FC236}">
                <a16:creationId xmlns:a16="http://schemas.microsoft.com/office/drawing/2014/main" id="{5265372E-1DA9-42E2-9CD8-924C84C43EA5}"/>
              </a:ext>
            </a:extLst>
          </xdr:cNvPr>
          <xdr:cNvPicPr>
            <a:picLocks noChangeAspect="1"/>
          </xdr:cNvPicPr>
        </xdr:nvPicPr>
        <xdr:blipFill rotWithShape="1">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b="75370"/>
          <a:stretch/>
        </xdr:blipFill>
        <xdr:spPr>
          <a:xfrm>
            <a:off x="763224" y="9806428"/>
            <a:ext cx="7251915" cy="1055503"/>
          </a:xfrm>
          <a:prstGeom prst="rect">
            <a:avLst/>
          </a:prstGeom>
          <a:ln w="3175">
            <a:miter lim="400000"/>
          </a:ln>
        </xdr:spPr>
      </xdr:pic>
    </xdr:grpSp>
    <xdr:clientData/>
  </xdr:twoCellAnchor>
  <xdr:twoCellAnchor>
    <xdr:from>
      <xdr:col>1</xdr:col>
      <xdr:colOff>5131329</xdr:colOff>
      <xdr:row>30</xdr:row>
      <xdr:rowOff>51402</xdr:rowOff>
    </xdr:from>
    <xdr:to>
      <xdr:col>1</xdr:col>
      <xdr:colOff>6769327</xdr:colOff>
      <xdr:row>34</xdr:row>
      <xdr:rowOff>25742</xdr:rowOff>
    </xdr:to>
    <xdr:sp macro="" textlink="">
      <xdr:nvSpPr>
        <xdr:cNvPr id="28" name="Rectangle: Rounded Corners 27">
          <a:hlinkClick xmlns:r="http://schemas.openxmlformats.org/officeDocument/2006/relationships" r:id="rId2"/>
          <a:extLst>
            <a:ext uri="{FF2B5EF4-FFF2-40B4-BE49-F238E27FC236}">
              <a16:creationId xmlns:a16="http://schemas.microsoft.com/office/drawing/2014/main" id="{94523F92-4467-4D6C-8999-2F7A067B30B9}"/>
            </a:ext>
          </a:extLst>
        </xdr:cNvPr>
        <xdr:cNvSpPr/>
      </xdr:nvSpPr>
      <xdr:spPr>
        <a:xfrm>
          <a:off x="5740586" y="12348091"/>
          <a:ext cx="1637998" cy="695151"/>
        </a:xfrm>
        <a:prstGeom prst="roundRect">
          <a:avLst/>
        </a:prstGeom>
        <a:solidFill>
          <a:schemeClr val="accent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R" sz="1100" b="1">
              <a:latin typeface="Trade Gothic Next" panose="020B0503040303020004" pitchFamily="34" charset="0"/>
            </a:rPr>
            <a:t>REFERENCIAS</a:t>
          </a:r>
          <a:r>
            <a:rPr lang="es-CR" sz="1100" b="1" baseline="0">
              <a:latin typeface="Trade Gothic Next" panose="020B0503040303020004" pitchFamily="34" charset="0"/>
            </a:rPr>
            <a:t> PARA CRITERIOS AMBIENTALES</a:t>
          </a:r>
        </a:p>
      </xdr:txBody>
    </xdr:sp>
    <xdr:clientData/>
  </xdr:twoCellAnchor>
  <xdr:twoCellAnchor>
    <xdr:from>
      <xdr:col>1</xdr:col>
      <xdr:colOff>6257470</xdr:colOff>
      <xdr:row>11</xdr:row>
      <xdr:rowOff>103364</xdr:rowOff>
    </xdr:from>
    <xdr:to>
      <xdr:col>1</xdr:col>
      <xdr:colOff>6885667</xdr:colOff>
      <xdr:row>13</xdr:row>
      <xdr:rowOff>59266</xdr:rowOff>
    </xdr:to>
    <xdr:sp macro="" textlink="">
      <xdr:nvSpPr>
        <xdr:cNvPr id="32" name="Rectangle: Rounded Corners 31">
          <a:extLst>
            <a:ext uri="{FF2B5EF4-FFF2-40B4-BE49-F238E27FC236}">
              <a16:creationId xmlns:a16="http://schemas.microsoft.com/office/drawing/2014/main" id="{F6241AB8-0C14-4F1C-94D0-C5FEE36E77CB}"/>
            </a:ext>
          </a:extLst>
        </xdr:cNvPr>
        <xdr:cNvSpPr/>
      </xdr:nvSpPr>
      <xdr:spPr>
        <a:xfrm>
          <a:off x="6867070" y="8942564"/>
          <a:ext cx="628197" cy="336902"/>
        </a:xfrm>
        <a:prstGeom prst="roundRect">
          <a:avLst/>
        </a:prstGeom>
        <a:solidFill>
          <a:schemeClr val="tx2">
            <a:lumMod val="20000"/>
            <a:lumOff val="80000"/>
          </a:schemeClr>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twoCellAnchor editAs="oneCell">
    <xdr:from>
      <xdr:col>1</xdr:col>
      <xdr:colOff>6685543</xdr:colOff>
      <xdr:row>12</xdr:row>
      <xdr:rowOff>58512</xdr:rowOff>
    </xdr:from>
    <xdr:to>
      <xdr:col>1</xdr:col>
      <xdr:colOff>7089620</xdr:colOff>
      <xdr:row>14</xdr:row>
      <xdr:rowOff>73025</xdr:rowOff>
    </xdr:to>
    <xdr:pic>
      <xdr:nvPicPr>
        <xdr:cNvPr id="34" name="Graphic 33" descr="Cursor with solid fill">
          <a:extLst>
            <a:ext uri="{FF2B5EF4-FFF2-40B4-BE49-F238E27FC236}">
              <a16:creationId xmlns:a16="http://schemas.microsoft.com/office/drawing/2014/main" id="{AD9FFCCC-0662-4EFF-BB79-88368CA14DF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295143" y="9088212"/>
          <a:ext cx="404077" cy="395513"/>
        </a:xfrm>
        <a:prstGeom prst="rect">
          <a:avLst/>
        </a:prstGeom>
      </xdr:spPr>
    </xdr:pic>
    <xdr:clientData/>
  </xdr:twoCellAnchor>
  <xdr:twoCellAnchor>
    <xdr:from>
      <xdr:col>1</xdr:col>
      <xdr:colOff>199421</xdr:colOff>
      <xdr:row>24</xdr:row>
      <xdr:rowOff>117775</xdr:rowOff>
    </xdr:from>
    <xdr:to>
      <xdr:col>1</xdr:col>
      <xdr:colOff>1845341</xdr:colOff>
      <xdr:row>28</xdr:row>
      <xdr:rowOff>21255</xdr:rowOff>
    </xdr:to>
    <xdr:sp macro="" textlink="">
      <xdr:nvSpPr>
        <xdr:cNvPr id="35" name="Rectangle: Rounded Corners 34">
          <a:hlinkClick xmlns:r="http://schemas.openxmlformats.org/officeDocument/2006/relationships" r:id="rId5"/>
          <a:extLst>
            <a:ext uri="{FF2B5EF4-FFF2-40B4-BE49-F238E27FC236}">
              <a16:creationId xmlns:a16="http://schemas.microsoft.com/office/drawing/2014/main" id="{25ACF875-6847-4B96-956E-E655AF7CC716}"/>
            </a:ext>
          </a:extLst>
        </xdr:cNvPr>
        <xdr:cNvSpPr/>
      </xdr:nvSpPr>
      <xdr:spPr>
        <a:xfrm>
          <a:off x="809021" y="11401725"/>
          <a:ext cx="1645920" cy="64008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100" b="1">
              <a:solidFill>
                <a:schemeClr val="lt1"/>
              </a:solidFill>
              <a:latin typeface="Trade Gothic Next" panose="020B0503040303020004" pitchFamily="34" charset="0"/>
              <a:ea typeface="+mn-ea"/>
              <a:cs typeface="+mn-cs"/>
            </a:rPr>
            <a:t>EQUIPO DE CÓMPUTO</a:t>
          </a:r>
        </a:p>
      </xdr:txBody>
    </xdr:sp>
    <xdr:clientData/>
  </xdr:twoCellAnchor>
  <xdr:twoCellAnchor>
    <xdr:from>
      <xdr:col>1</xdr:col>
      <xdr:colOff>198223</xdr:colOff>
      <xdr:row>38</xdr:row>
      <xdr:rowOff>5591</xdr:rowOff>
    </xdr:from>
    <xdr:to>
      <xdr:col>1</xdr:col>
      <xdr:colOff>1844143</xdr:colOff>
      <xdr:row>41</xdr:row>
      <xdr:rowOff>93221</xdr:rowOff>
    </xdr:to>
    <xdr:sp macro="" textlink="">
      <xdr:nvSpPr>
        <xdr:cNvPr id="37" name="Rectangle: Rounded Corners 36">
          <a:hlinkClick xmlns:r="http://schemas.openxmlformats.org/officeDocument/2006/relationships" r:id="rId6"/>
          <a:extLst>
            <a:ext uri="{FF2B5EF4-FFF2-40B4-BE49-F238E27FC236}">
              <a16:creationId xmlns:a16="http://schemas.microsoft.com/office/drawing/2014/main" id="{279EEEB8-E195-49A7-9D11-D4DE37DBC7CB}"/>
            </a:ext>
          </a:extLst>
        </xdr:cNvPr>
        <xdr:cNvSpPr/>
      </xdr:nvSpPr>
      <xdr:spPr>
        <a:xfrm>
          <a:off x="806542" y="13863532"/>
          <a:ext cx="1645920" cy="63992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a:latin typeface="Trade Gothic Next" panose="020B0503040303020004" pitchFamily="34" charset="0"/>
            </a:rPr>
            <a:t>SUMINISTROS</a:t>
          </a:r>
          <a:r>
            <a:rPr lang="es-CR" sz="1100" b="1" baseline="0">
              <a:latin typeface="Trade Gothic Next" panose="020B0503040303020004" pitchFamily="34" charset="0"/>
            </a:rPr>
            <a:t> DE OFICINA</a:t>
          </a:r>
          <a:endParaRPr lang="es-CR" sz="1100" b="1">
            <a:latin typeface="Trade Gothic Next" panose="020B0503040303020004" pitchFamily="34" charset="0"/>
          </a:endParaRPr>
        </a:p>
      </xdr:txBody>
    </xdr:sp>
    <xdr:clientData/>
  </xdr:twoCellAnchor>
  <xdr:twoCellAnchor>
    <xdr:from>
      <xdr:col>1</xdr:col>
      <xdr:colOff>2056112</xdr:colOff>
      <xdr:row>33</xdr:row>
      <xdr:rowOff>140000</xdr:rowOff>
    </xdr:from>
    <xdr:to>
      <xdr:col>1</xdr:col>
      <xdr:colOff>3702032</xdr:colOff>
      <xdr:row>37</xdr:row>
      <xdr:rowOff>43480</xdr:rowOff>
    </xdr:to>
    <xdr:sp macro="" textlink="">
      <xdr:nvSpPr>
        <xdr:cNvPr id="38" name="Rectangle: Rounded Corners 37">
          <a:hlinkClick xmlns:r="http://schemas.openxmlformats.org/officeDocument/2006/relationships" r:id="rId7"/>
          <a:extLst>
            <a:ext uri="{FF2B5EF4-FFF2-40B4-BE49-F238E27FC236}">
              <a16:creationId xmlns:a16="http://schemas.microsoft.com/office/drawing/2014/main" id="{ABFA7D82-6F48-4C24-A31E-28AB6078FA8C}"/>
            </a:ext>
          </a:extLst>
        </xdr:cNvPr>
        <xdr:cNvSpPr/>
      </xdr:nvSpPr>
      <xdr:spPr>
        <a:xfrm>
          <a:off x="2664431" y="13077458"/>
          <a:ext cx="1645920" cy="639867"/>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baseline="0">
              <a:latin typeface="Trade Gothic Next" panose="020B0503040303020004" pitchFamily="34" charset="0"/>
            </a:rPr>
            <a:t>LIMPIEZA</a:t>
          </a:r>
          <a:endParaRPr lang="es-CR" sz="1100" b="1">
            <a:latin typeface="Trade Gothic Next" panose="020B0503040303020004" pitchFamily="34" charset="0"/>
          </a:endParaRPr>
        </a:p>
      </xdr:txBody>
    </xdr:sp>
    <xdr:clientData/>
  </xdr:twoCellAnchor>
  <xdr:twoCellAnchor>
    <xdr:from>
      <xdr:col>1</xdr:col>
      <xdr:colOff>200063</xdr:colOff>
      <xdr:row>33</xdr:row>
      <xdr:rowOff>155875</xdr:rowOff>
    </xdr:from>
    <xdr:to>
      <xdr:col>1</xdr:col>
      <xdr:colOff>1845983</xdr:colOff>
      <xdr:row>37</xdr:row>
      <xdr:rowOff>59355</xdr:rowOff>
    </xdr:to>
    <xdr:sp macro="" textlink="">
      <xdr:nvSpPr>
        <xdr:cNvPr id="40" name="Rectangle: Rounded Corners 39">
          <a:hlinkClick xmlns:r="http://schemas.openxmlformats.org/officeDocument/2006/relationships" r:id="rId8"/>
          <a:extLst>
            <a:ext uri="{FF2B5EF4-FFF2-40B4-BE49-F238E27FC236}">
              <a16:creationId xmlns:a16="http://schemas.microsoft.com/office/drawing/2014/main" id="{C3D604F1-A7A5-4191-8D1D-B5A9B0ACC719}"/>
            </a:ext>
            <a:ext uri="{147F2762-F138-4A5C-976F-8EAC2B608ADB}">
              <a16:predDERef xmlns:a16="http://schemas.microsoft.com/office/drawing/2014/main" pred="{943846BF-44F2-4F6A-9279-798776A030FF}"/>
            </a:ext>
          </a:extLst>
        </xdr:cNvPr>
        <xdr:cNvSpPr/>
      </xdr:nvSpPr>
      <xdr:spPr>
        <a:xfrm>
          <a:off x="808382" y="13093333"/>
          <a:ext cx="1645920" cy="639867"/>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1">
              <a:solidFill>
                <a:schemeClr val="lt1"/>
              </a:solidFill>
              <a:latin typeface="Trade Gothic Next" panose="020B0503040303020004" pitchFamily="34" charset="0"/>
            </a:rPr>
            <a:t>IMPRES</a:t>
          </a:r>
          <a:r>
            <a:rPr lang="en-US" sz="1100" b="1" i="0" u="none" strike="noStrike">
              <a:solidFill>
                <a:schemeClr val="lt1"/>
              </a:solidFill>
              <a:latin typeface="Trade Gothic Next" panose="020B0503040303020004" pitchFamily="34" charset="0"/>
            </a:rPr>
            <a:t>ORAS Y </a:t>
          </a:r>
        </a:p>
        <a:p>
          <a:pPr marL="0" indent="0" algn="ctr"/>
          <a:r>
            <a:rPr lang="en-US" sz="1100" b="1" i="0" u="none" strike="noStrike">
              <a:solidFill>
                <a:schemeClr val="lt1"/>
              </a:solidFill>
              <a:latin typeface="Trade Gothic Next" panose="020B0503040303020004" pitchFamily="34" charset="0"/>
            </a:rPr>
            <a:t>EQUIPOS MULTIUSO</a:t>
          </a:r>
        </a:p>
      </xdr:txBody>
    </xdr:sp>
    <xdr:clientData/>
  </xdr:twoCellAnchor>
  <xdr:twoCellAnchor>
    <xdr:from>
      <xdr:col>1</xdr:col>
      <xdr:colOff>192013</xdr:colOff>
      <xdr:row>46</xdr:row>
      <xdr:rowOff>133650</xdr:rowOff>
    </xdr:from>
    <xdr:to>
      <xdr:col>1</xdr:col>
      <xdr:colOff>1837933</xdr:colOff>
      <xdr:row>50</xdr:row>
      <xdr:rowOff>37130</xdr:rowOff>
    </xdr:to>
    <xdr:sp macro="" textlink="">
      <xdr:nvSpPr>
        <xdr:cNvPr id="42" name="Rectangle: Rounded Corners 41">
          <a:hlinkClick xmlns:r="http://schemas.openxmlformats.org/officeDocument/2006/relationships" r:id="rId9"/>
          <a:extLst>
            <a:ext uri="{FF2B5EF4-FFF2-40B4-BE49-F238E27FC236}">
              <a16:creationId xmlns:a16="http://schemas.microsoft.com/office/drawing/2014/main" id="{ED094DE7-158F-4BEC-955A-377038A54386}"/>
            </a:ext>
          </a:extLst>
        </xdr:cNvPr>
        <xdr:cNvSpPr/>
      </xdr:nvSpPr>
      <xdr:spPr>
        <a:xfrm>
          <a:off x="801613" y="15468900"/>
          <a:ext cx="1645920" cy="64008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a:latin typeface="Trade Gothic Next" panose="020B0503040303020004" pitchFamily="34" charset="0"/>
            </a:rPr>
            <a:t>SERVICIOS DE ALIMENTACIÓN</a:t>
          </a:r>
        </a:p>
      </xdr:txBody>
    </xdr:sp>
    <xdr:clientData/>
  </xdr:twoCellAnchor>
  <xdr:twoCellAnchor>
    <xdr:from>
      <xdr:col>1</xdr:col>
      <xdr:colOff>2056342</xdr:colOff>
      <xdr:row>38</xdr:row>
      <xdr:rowOff>3139</xdr:rowOff>
    </xdr:from>
    <xdr:to>
      <xdr:col>1</xdr:col>
      <xdr:colOff>3702262</xdr:colOff>
      <xdr:row>41</xdr:row>
      <xdr:rowOff>90769</xdr:rowOff>
    </xdr:to>
    <xdr:sp macro="" textlink="">
      <xdr:nvSpPr>
        <xdr:cNvPr id="43" name="Rectangle: Rounded Corners 42">
          <a:hlinkClick xmlns:r="http://schemas.openxmlformats.org/officeDocument/2006/relationships" r:id="rId10"/>
          <a:extLst>
            <a:ext uri="{FF2B5EF4-FFF2-40B4-BE49-F238E27FC236}">
              <a16:creationId xmlns:a16="http://schemas.microsoft.com/office/drawing/2014/main" id="{A72B1804-0D81-4B54-B293-AFCA03877466}"/>
            </a:ext>
          </a:extLst>
        </xdr:cNvPr>
        <xdr:cNvSpPr/>
      </xdr:nvSpPr>
      <xdr:spPr>
        <a:xfrm>
          <a:off x="2665942" y="13865189"/>
          <a:ext cx="1645920" cy="64008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a:latin typeface="Trade Gothic Next" panose="020B0503040303020004" pitchFamily="34" charset="0"/>
            </a:rPr>
            <a:t>UNIFORMES</a:t>
          </a:r>
          <a:r>
            <a:rPr lang="es-CR" sz="1100" b="1" baseline="0">
              <a:latin typeface="Trade Gothic Next" panose="020B0503040303020004" pitchFamily="34" charset="0"/>
            </a:rPr>
            <a:t> Y </a:t>
          </a:r>
          <a:r>
            <a:rPr lang="es-CR" sz="1100" b="1">
              <a:latin typeface="Trade Gothic Next" panose="020B0503040303020004" pitchFamily="34" charset="0"/>
            </a:rPr>
            <a:t>VESTUARIO</a:t>
          </a:r>
        </a:p>
      </xdr:txBody>
    </xdr:sp>
    <xdr:clientData/>
  </xdr:twoCellAnchor>
  <xdr:twoCellAnchor>
    <xdr:from>
      <xdr:col>1</xdr:col>
      <xdr:colOff>2051095</xdr:colOff>
      <xdr:row>42</xdr:row>
      <xdr:rowOff>58659</xdr:rowOff>
    </xdr:from>
    <xdr:to>
      <xdr:col>1</xdr:col>
      <xdr:colOff>3697015</xdr:colOff>
      <xdr:row>45</xdr:row>
      <xdr:rowOff>146289</xdr:rowOff>
    </xdr:to>
    <xdr:sp macro="" textlink="">
      <xdr:nvSpPr>
        <xdr:cNvPr id="44" name="Rectangle: Rounded Corners 43">
          <a:hlinkClick xmlns:r="http://schemas.openxmlformats.org/officeDocument/2006/relationships" r:id="rId11"/>
          <a:extLst>
            <a:ext uri="{FF2B5EF4-FFF2-40B4-BE49-F238E27FC236}">
              <a16:creationId xmlns:a16="http://schemas.microsoft.com/office/drawing/2014/main" id="{7595C96D-35F7-4398-BDFB-85AAD5513226}"/>
            </a:ext>
          </a:extLst>
        </xdr:cNvPr>
        <xdr:cNvSpPr/>
      </xdr:nvSpPr>
      <xdr:spPr>
        <a:xfrm>
          <a:off x="2659414" y="14652987"/>
          <a:ext cx="1645920" cy="63992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a:latin typeface="Trade Gothic Next" panose="020B0503040303020004" pitchFamily="34" charset="0"/>
            </a:rPr>
            <a:t>PUBLICIDAD</a:t>
          </a:r>
        </a:p>
      </xdr:txBody>
    </xdr:sp>
    <xdr:clientData/>
  </xdr:twoCellAnchor>
  <xdr:twoCellAnchor>
    <xdr:from>
      <xdr:col>1</xdr:col>
      <xdr:colOff>2066000</xdr:colOff>
      <xdr:row>46</xdr:row>
      <xdr:rowOff>126445</xdr:rowOff>
    </xdr:from>
    <xdr:to>
      <xdr:col>1</xdr:col>
      <xdr:colOff>3711920</xdr:colOff>
      <xdr:row>50</xdr:row>
      <xdr:rowOff>29925</xdr:rowOff>
    </xdr:to>
    <xdr:sp macro="" textlink="">
      <xdr:nvSpPr>
        <xdr:cNvPr id="25" name="Rectangle: Rounded Corners 44">
          <a:hlinkClick xmlns:r="http://schemas.openxmlformats.org/officeDocument/2006/relationships" r:id="rId12"/>
          <a:extLst>
            <a:ext uri="{FF2B5EF4-FFF2-40B4-BE49-F238E27FC236}">
              <a16:creationId xmlns:a16="http://schemas.microsoft.com/office/drawing/2014/main" id="{3C6D0E83-7BC3-4A31-8CEA-EF2E496702A3}"/>
            </a:ext>
          </a:extLst>
        </xdr:cNvPr>
        <xdr:cNvSpPr/>
      </xdr:nvSpPr>
      <xdr:spPr>
        <a:xfrm>
          <a:off x="2674319" y="15457159"/>
          <a:ext cx="1645920" cy="639867"/>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a:latin typeface="Trade Gothic Next" panose="020B0503040303020004" pitchFamily="34" charset="0"/>
            </a:rPr>
            <a:t>SERVICIOS DE VIGILANCIA</a:t>
          </a:r>
        </a:p>
      </xdr:txBody>
    </xdr:sp>
    <xdr:clientData/>
  </xdr:twoCellAnchor>
  <xdr:twoCellAnchor>
    <xdr:from>
      <xdr:col>1</xdr:col>
      <xdr:colOff>210874</xdr:colOff>
      <xdr:row>55</xdr:row>
      <xdr:rowOff>20373</xdr:rowOff>
    </xdr:from>
    <xdr:to>
      <xdr:col>1</xdr:col>
      <xdr:colOff>1856794</xdr:colOff>
      <xdr:row>58</xdr:row>
      <xdr:rowOff>108003</xdr:rowOff>
    </xdr:to>
    <xdr:sp macro="" textlink="">
      <xdr:nvSpPr>
        <xdr:cNvPr id="26" name="Rectangle: Rounded Corners 45">
          <a:hlinkClick xmlns:r="http://schemas.openxmlformats.org/officeDocument/2006/relationships" r:id="rId13"/>
          <a:extLst>
            <a:ext uri="{FF2B5EF4-FFF2-40B4-BE49-F238E27FC236}">
              <a16:creationId xmlns:a16="http://schemas.microsoft.com/office/drawing/2014/main" id="{37B5E4DA-69B8-4180-BE72-1F995A006BE8}"/>
            </a:ext>
          </a:extLst>
        </xdr:cNvPr>
        <xdr:cNvSpPr/>
      </xdr:nvSpPr>
      <xdr:spPr>
        <a:xfrm>
          <a:off x="820474" y="17012973"/>
          <a:ext cx="1645920" cy="64008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baseline="0">
              <a:latin typeface="Trade Gothic Next" panose="020B0503040303020004" pitchFamily="34" charset="0"/>
            </a:rPr>
            <a:t>ALMACENAMIENTO DE DATOS</a:t>
          </a:r>
          <a:endParaRPr lang="es-CR" sz="1100" b="1">
            <a:latin typeface="Trade Gothic Next" panose="020B0503040303020004" pitchFamily="34" charset="0"/>
          </a:endParaRPr>
        </a:p>
      </xdr:txBody>
    </xdr:sp>
    <xdr:clientData/>
  </xdr:twoCellAnchor>
  <xdr:twoCellAnchor>
    <xdr:from>
      <xdr:col>1</xdr:col>
      <xdr:colOff>705909</xdr:colOff>
      <xdr:row>17</xdr:row>
      <xdr:rowOff>20107</xdr:rowOff>
    </xdr:from>
    <xdr:to>
      <xdr:col>1</xdr:col>
      <xdr:colOff>2907394</xdr:colOff>
      <xdr:row>21</xdr:row>
      <xdr:rowOff>248405</xdr:rowOff>
    </xdr:to>
    <xdr:sp macro="" textlink="">
      <xdr:nvSpPr>
        <xdr:cNvPr id="10" name="Rectangle 48">
          <a:extLst>
            <a:ext uri="{FF2B5EF4-FFF2-40B4-BE49-F238E27FC236}">
              <a16:creationId xmlns:a16="http://schemas.microsoft.com/office/drawing/2014/main" id="{DBB41AF9-5010-4FF3-87EB-ADC06BDA4BD9}"/>
            </a:ext>
          </a:extLst>
        </xdr:cNvPr>
        <xdr:cNvSpPr/>
      </xdr:nvSpPr>
      <xdr:spPr>
        <a:xfrm>
          <a:off x="1319742" y="9375774"/>
          <a:ext cx="2201485" cy="9479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300" b="1">
              <a:latin typeface="Trade Gothic Next" panose="020B0503040303020004" pitchFamily="34" charset="0"/>
            </a:rPr>
            <a:t>1. CRITERIOS</a:t>
          </a:r>
          <a:r>
            <a:rPr lang="es-CR" sz="1300" b="1" baseline="0">
              <a:latin typeface="Trade Gothic Next" panose="020B0503040303020004" pitchFamily="34" charset="0"/>
            </a:rPr>
            <a:t> ESTRATÉGICOS </a:t>
          </a:r>
        </a:p>
        <a:p>
          <a:pPr algn="ctr"/>
          <a:r>
            <a:rPr lang="es-CR" sz="1000" b="1" baseline="0">
              <a:latin typeface="Trade Gothic Next" panose="020B0503040303020004" pitchFamily="34" charset="0"/>
            </a:rPr>
            <a:t>POR PRODUCTOS O SERVICIOS</a:t>
          </a:r>
          <a:endParaRPr lang="es-CR" sz="1000" b="1">
            <a:latin typeface="Trade Gothic Next" panose="020B0503040303020004" pitchFamily="34" charset="0"/>
          </a:endParaRPr>
        </a:p>
      </xdr:txBody>
    </xdr:sp>
    <xdr:clientData/>
  </xdr:twoCellAnchor>
  <xdr:twoCellAnchor>
    <xdr:from>
      <xdr:col>1</xdr:col>
      <xdr:colOff>8769569</xdr:colOff>
      <xdr:row>16</xdr:row>
      <xdr:rowOff>148924</xdr:rowOff>
    </xdr:from>
    <xdr:to>
      <xdr:col>1</xdr:col>
      <xdr:colOff>10774355</xdr:colOff>
      <xdr:row>21</xdr:row>
      <xdr:rowOff>186722</xdr:rowOff>
    </xdr:to>
    <xdr:sp macro="" textlink="">
      <xdr:nvSpPr>
        <xdr:cNvPr id="23" name="Rectangle 49">
          <a:extLst>
            <a:ext uri="{FF2B5EF4-FFF2-40B4-BE49-F238E27FC236}">
              <a16:creationId xmlns:a16="http://schemas.microsoft.com/office/drawing/2014/main" id="{B2CDDB3F-9AF5-41AC-BE7B-AD9415ECA36A}"/>
            </a:ext>
          </a:extLst>
        </xdr:cNvPr>
        <xdr:cNvSpPr/>
      </xdr:nvSpPr>
      <xdr:spPr>
        <a:xfrm>
          <a:off x="9377738" y="9870685"/>
          <a:ext cx="2004786" cy="97688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300" b="1" baseline="0">
              <a:latin typeface="Trade Gothic Next" panose="020B0503040303020004" pitchFamily="34" charset="0"/>
            </a:rPr>
            <a:t>3. MATRIZ</a:t>
          </a:r>
          <a:endParaRPr lang="es-CR" sz="1300" b="1">
            <a:latin typeface="Trade Gothic Next" panose="020B0503040303020004" pitchFamily="34" charset="0"/>
          </a:endParaRPr>
        </a:p>
        <a:p>
          <a:pPr algn="ctr"/>
          <a:r>
            <a:rPr lang="es-CR" sz="2400" b="1">
              <a:latin typeface="Trade Gothic Next" panose="020B0503040303020004" pitchFamily="34" charset="0"/>
            </a:rPr>
            <a:t>MECE</a:t>
          </a:r>
        </a:p>
      </xdr:txBody>
    </xdr:sp>
    <xdr:clientData/>
  </xdr:twoCellAnchor>
  <xdr:twoCellAnchor>
    <xdr:from>
      <xdr:col>1</xdr:col>
      <xdr:colOff>4851401</xdr:colOff>
      <xdr:row>16</xdr:row>
      <xdr:rowOff>179915</xdr:rowOff>
    </xdr:from>
    <xdr:to>
      <xdr:col>1</xdr:col>
      <xdr:colOff>7052886</xdr:colOff>
      <xdr:row>21</xdr:row>
      <xdr:rowOff>217713</xdr:rowOff>
    </xdr:to>
    <xdr:sp macro="" textlink="">
      <xdr:nvSpPr>
        <xdr:cNvPr id="14" name="Rectangle 50">
          <a:extLst>
            <a:ext uri="{FF2B5EF4-FFF2-40B4-BE49-F238E27FC236}">
              <a16:creationId xmlns:a16="http://schemas.microsoft.com/office/drawing/2014/main" id="{78DA9D2D-E82B-452F-94CF-066E851DA7B6}"/>
            </a:ext>
          </a:extLst>
        </xdr:cNvPr>
        <xdr:cNvSpPr/>
      </xdr:nvSpPr>
      <xdr:spPr>
        <a:xfrm>
          <a:off x="5465234" y="9345082"/>
          <a:ext cx="2201485" cy="9479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300" b="1">
              <a:latin typeface="Trade Gothic Next" panose="020B0503040303020004" pitchFamily="34" charset="0"/>
            </a:rPr>
            <a:t>2. CRITERIOS</a:t>
          </a:r>
          <a:r>
            <a:rPr lang="es-CR" sz="1300" b="1" baseline="0">
              <a:latin typeface="Trade Gothic Next" panose="020B0503040303020004" pitchFamily="34" charset="0"/>
            </a:rPr>
            <a:t> ESTRATÉGICOS </a:t>
          </a:r>
        </a:p>
        <a:p>
          <a:pPr algn="ctr"/>
          <a:r>
            <a:rPr lang="es-CR" sz="1000" b="1" baseline="0">
              <a:latin typeface="Trade Gothic Next" panose="020B0503040303020004" pitchFamily="34" charset="0"/>
            </a:rPr>
            <a:t>Referencias</a:t>
          </a:r>
          <a:endParaRPr lang="es-CR" sz="1000" b="1">
            <a:latin typeface="Trade Gothic Next" panose="020B0503040303020004" pitchFamily="34" charset="0"/>
          </a:endParaRPr>
        </a:p>
      </xdr:txBody>
    </xdr:sp>
    <xdr:clientData/>
  </xdr:twoCellAnchor>
  <xdr:twoCellAnchor>
    <xdr:from>
      <xdr:col>1</xdr:col>
      <xdr:colOff>5146070</xdr:colOff>
      <xdr:row>24</xdr:row>
      <xdr:rowOff>88594</xdr:rowOff>
    </xdr:from>
    <xdr:to>
      <xdr:col>1</xdr:col>
      <xdr:colOff>6790418</xdr:colOff>
      <xdr:row>29</xdr:row>
      <xdr:rowOff>85724</xdr:rowOff>
    </xdr:to>
    <xdr:sp macro="" textlink="">
      <xdr:nvSpPr>
        <xdr:cNvPr id="53" name="Rectangle: Rounded Corners 52">
          <a:hlinkClick xmlns:r="http://schemas.openxmlformats.org/officeDocument/2006/relationships" r:id="rId14"/>
          <a:extLst>
            <a:ext uri="{FF2B5EF4-FFF2-40B4-BE49-F238E27FC236}">
              <a16:creationId xmlns:a16="http://schemas.microsoft.com/office/drawing/2014/main" id="{0225F0C0-AE08-45D7-B6DD-CDB826537406}"/>
            </a:ext>
          </a:extLst>
        </xdr:cNvPr>
        <xdr:cNvSpPr/>
      </xdr:nvSpPr>
      <xdr:spPr>
        <a:xfrm>
          <a:off x="5755670" y="11318569"/>
          <a:ext cx="1644348" cy="902005"/>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s-CR" sz="1100" b="1">
              <a:solidFill>
                <a:schemeClr val="lt1"/>
              </a:solidFill>
              <a:latin typeface="Trade Gothic Next" panose="020B0503040303020004" pitchFamily="34" charset="0"/>
              <a:ea typeface="+mn-ea"/>
              <a:cs typeface="+mn-cs"/>
            </a:rPr>
            <a:t>NORMATIVA Y LINEAMIENTOS RELACIONADOS A LAS CPE</a:t>
          </a:r>
        </a:p>
      </xdr:txBody>
    </xdr:sp>
    <xdr:clientData/>
  </xdr:twoCellAnchor>
  <xdr:twoCellAnchor>
    <xdr:from>
      <xdr:col>1</xdr:col>
      <xdr:colOff>8875586</xdr:colOff>
      <xdr:row>24</xdr:row>
      <xdr:rowOff>91505</xdr:rowOff>
    </xdr:from>
    <xdr:to>
      <xdr:col>1</xdr:col>
      <xdr:colOff>10704386</xdr:colOff>
      <xdr:row>29</xdr:row>
      <xdr:rowOff>64394</xdr:rowOff>
    </xdr:to>
    <xdr:sp macro="" textlink="">
      <xdr:nvSpPr>
        <xdr:cNvPr id="55" name="Rectangle: Rounded Corners 54">
          <a:hlinkClick xmlns:r="http://schemas.openxmlformats.org/officeDocument/2006/relationships" r:id="rId15"/>
          <a:extLst>
            <a:ext uri="{FF2B5EF4-FFF2-40B4-BE49-F238E27FC236}">
              <a16:creationId xmlns:a16="http://schemas.microsoft.com/office/drawing/2014/main" id="{92D18CBB-69FD-4977-AF2A-3B610E8203B1}"/>
            </a:ext>
          </a:extLst>
        </xdr:cNvPr>
        <xdr:cNvSpPr/>
      </xdr:nvSpPr>
      <xdr:spPr>
        <a:xfrm>
          <a:off x="9483755" y="11414181"/>
          <a:ext cx="1828800" cy="911974"/>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300" b="1">
              <a:solidFill>
                <a:schemeClr val="lt1"/>
              </a:solidFill>
              <a:latin typeface="Trade Gothic Next" panose="020B0503040303020004" pitchFamily="34" charset="0"/>
              <a:ea typeface="+mn-ea"/>
              <a:cs typeface="+mn-cs"/>
            </a:rPr>
            <a:t>INSTRUCCIONES Y TABLA DE CONTENIDOS</a:t>
          </a:r>
        </a:p>
      </xdr:txBody>
    </xdr:sp>
    <xdr:clientData/>
  </xdr:twoCellAnchor>
  <xdr:twoCellAnchor>
    <xdr:from>
      <xdr:col>1</xdr:col>
      <xdr:colOff>190100</xdr:colOff>
      <xdr:row>42</xdr:row>
      <xdr:rowOff>70151</xdr:rowOff>
    </xdr:from>
    <xdr:to>
      <xdr:col>1</xdr:col>
      <xdr:colOff>1836020</xdr:colOff>
      <xdr:row>45</xdr:row>
      <xdr:rowOff>157781</xdr:rowOff>
    </xdr:to>
    <xdr:sp macro="" textlink="">
      <xdr:nvSpPr>
        <xdr:cNvPr id="61" name="Rectangle: Rounded Corners 60">
          <a:hlinkClick xmlns:r="http://schemas.openxmlformats.org/officeDocument/2006/relationships" r:id="rId16"/>
          <a:extLst>
            <a:ext uri="{FF2B5EF4-FFF2-40B4-BE49-F238E27FC236}">
              <a16:creationId xmlns:a16="http://schemas.microsoft.com/office/drawing/2014/main" id="{12D8D3EE-DEFA-CF80-4B17-1E812661F083}"/>
            </a:ext>
          </a:extLst>
        </xdr:cNvPr>
        <xdr:cNvSpPr/>
      </xdr:nvSpPr>
      <xdr:spPr>
        <a:xfrm>
          <a:off x="800942" y="14637189"/>
          <a:ext cx="1645920" cy="636353"/>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a:latin typeface="Trade Gothic Next" panose="020B0503040303020004" pitchFamily="34" charset="0"/>
            </a:rPr>
            <a:t>VEHÍCULOS</a:t>
          </a:r>
        </a:p>
      </xdr:txBody>
    </xdr:sp>
    <xdr:clientData/>
  </xdr:twoCellAnchor>
  <xdr:twoCellAnchor editAs="oneCell">
    <xdr:from>
      <xdr:col>1</xdr:col>
      <xdr:colOff>18710</xdr:colOff>
      <xdr:row>0</xdr:row>
      <xdr:rowOff>671513</xdr:rowOff>
    </xdr:from>
    <xdr:to>
      <xdr:col>1</xdr:col>
      <xdr:colOff>5629570</xdr:colOff>
      <xdr:row>1</xdr:row>
      <xdr:rowOff>649892</xdr:rowOff>
    </xdr:to>
    <xdr:pic>
      <xdr:nvPicPr>
        <xdr:cNvPr id="19" name="Image" descr="Image">
          <a:extLst>
            <a:ext uri="{FF2B5EF4-FFF2-40B4-BE49-F238E27FC236}">
              <a16:creationId xmlns:a16="http://schemas.microsoft.com/office/drawing/2014/main" id="{363034AE-F8DC-4F35-9997-79C4639F436F}"/>
            </a:ext>
          </a:extLst>
        </xdr:cNvPr>
        <xdr:cNvPicPr>
          <a:picLocks noChangeAspect="1"/>
        </xdr:cNvPicPr>
      </xdr:nvPicPr>
      <xdr:blipFill rotWithShape="1">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b="75370"/>
        <a:stretch/>
      </xdr:blipFill>
      <xdr:spPr>
        <a:xfrm>
          <a:off x="625929" y="671513"/>
          <a:ext cx="5614035" cy="791179"/>
        </a:xfrm>
        <a:prstGeom prst="rect">
          <a:avLst/>
        </a:prstGeom>
        <a:ln w="3175">
          <a:miter lim="400000"/>
        </a:ln>
      </xdr:spPr>
    </xdr:pic>
    <xdr:clientData/>
  </xdr:twoCellAnchor>
  <xdr:twoCellAnchor editAs="oneCell">
    <xdr:from>
      <xdr:col>1</xdr:col>
      <xdr:colOff>5674179</xdr:colOff>
      <xdr:row>0</xdr:row>
      <xdr:rowOff>670833</xdr:rowOff>
    </xdr:from>
    <xdr:to>
      <xdr:col>2</xdr:col>
      <xdr:colOff>1089</xdr:colOff>
      <xdr:row>1</xdr:row>
      <xdr:rowOff>649212</xdr:rowOff>
    </xdr:to>
    <xdr:pic>
      <xdr:nvPicPr>
        <xdr:cNvPr id="6" name="Image" descr="Image">
          <a:extLst>
            <a:ext uri="{FF2B5EF4-FFF2-40B4-BE49-F238E27FC236}">
              <a16:creationId xmlns:a16="http://schemas.microsoft.com/office/drawing/2014/main" id="{AED79E57-E2C3-4199-9FAE-51CFC5FBC6C3}"/>
            </a:ext>
          </a:extLst>
        </xdr:cNvPr>
        <xdr:cNvPicPr>
          <a:picLocks noChangeAspect="1"/>
        </xdr:cNvPicPr>
      </xdr:nvPicPr>
      <xdr:blipFill rotWithShape="1">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b="75370"/>
        <a:stretch/>
      </xdr:blipFill>
      <xdr:spPr>
        <a:xfrm>
          <a:off x="6286500" y="670833"/>
          <a:ext cx="5614035" cy="794808"/>
        </a:xfrm>
        <a:prstGeom prst="rect">
          <a:avLst/>
        </a:prstGeom>
        <a:ln w="3175">
          <a:miter lim="400000"/>
        </a:ln>
      </xdr:spPr>
    </xdr:pic>
    <xdr:clientData/>
  </xdr:twoCellAnchor>
  <xdr:twoCellAnchor>
    <xdr:from>
      <xdr:col>1</xdr:col>
      <xdr:colOff>2050784</xdr:colOff>
      <xdr:row>24</xdr:row>
      <xdr:rowOff>116416</xdr:rowOff>
    </xdr:from>
    <xdr:to>
      <xdr:col>1</xdr:col>
      <xdr:colOff>3696704</xdr:colOff>
      <xdr:row>28</xdr:row>
      <xdr:rowOff>19896</xdr:rowOff>
    </xdr:to>
    <xdr:sp macro="" textlink="">
      <xdr:nvSpPr>
        <xdr:cNvPr id="3" name="Rectángulo redondeado 2">
          <a:hlinkClick xmlns:r="http://schemas.openxmlformats.org/officeDocument/2006/relationships" r:id="rId17"/>
          <a:extLst>
            <a:ext uri="{FF2B5EF4-FFF2-40B4-BE49-F238E27FC236}">
              <a16:creationId xmlns:a16="http://schemas.microsoft.com/office/drawing/2014/main" id="{1FBF80DC-E9A5-A901-4855-BE1940894244}"/>
            </a:ext>
            <a:ext uri="{147F2762-F138-4A5C-976F-8EAC2B608ADB}">
              <a16:predDERef xmlns:a16="http://schemas.microsoft.com/office/drawing/2014/main" pred="{DA5C119B-D6B7-4B73-A2A8-57F52F913834}"/>
            </a:ext>
          </a:extLst>
        </xdr:cNvPr>
        <xdr:cNvSpPr/>
      </xdr:nvSpPr>
      <xdr:spPr>
        <a:xfrm>
          <a:off x="2659103" y="11397004"/>
          <a:ext cx="1645920" cy="639867"/>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1">
              <a:solidFill>
                <a:schemeClr val="lt1"/>
              </a:solidFill>
              <a:latin typeface="Trade Gothic Next" panose="020B0503040303020004" pitchFamily="34" charset="0"/>
              <a:ea typeface="+mn-ea"/>
              <a:cs typeface="+mn-cs"/>
            </a:rPr>
            <a:t>PRODUCTOS</a:t>
          </a:r>
          <a:r>
            <a:rPr lang="en-US" sz="1100" b="1" baseline="0">
              <a:solidFill>
                <a:schemeClr val="lt1"/>
              </a:solidFill>
              <a:latin typeface="Trade Gothic Next" panose="020B0503040303020004" pitchFamily="34" charset="0"/>
              <a:ea typeface="+mn-ea"/>
              <a:cs typeface="+mn-cs"/>
            </a:rPr>
            <a:t> DE CONCRETO</a:t>
          </a:r>
          <a:endParaRPr lang="en-US" sz="1100" b="1">
            <a:solidFill>
              <a:schemeClr val="lt1"/>
            </a:solidFill>
            <a:latin typeface="Trade Gothic Next" panose="020B0503040303020004" pitchFamily="34" charset="0"/>
            <a:ea typeface="+mn-ea"/>
            <a:cs typeface="+mn-cs"/>
          </a:endParaRPr>
        </a:p>
      </xdr:txBody>
    </xdr:sp>
    <xdr:clientData/>
  </xdr:twoCellAnchor>
  <xdr:twoCellAnchor>
    <xdr:from>
      <xdr:col>1</xdr:col>
      <xdr:colOff>196850</xdr:colOff>
      <xdr:row>29</xdr:row>
      <xdr:rowOff>31749</xdr:rowOff>
    </xdr:from>
    <xdr:to>
      <xdr:col>1</xdr:col>
      <xdr:colOff>1842770</xdr:colOff>
      <xdr:row>32</xdr:row>
      <xdr:rowOff>119379</xdr:rowOff>
    </xdr:to>
    <xdr:sp macro="" textlink="">
      <xdr:nvSpPr>
        <xdr:cNvPr id="9" name="Rectángulo redondeado 8">
          <a:hlinkClick xmlns:r="http://schemas.openxmlformats.org/officeDocument/2006/relationships" r:id="rId18"/>
          <a:extLst>
            <a:ext uri="{FF2B5EF4-FFF2-40B4-BE49-F238E27FC236}">
              <a16:creationId xmlns:a16="http://schemas.microsoft.com/office/drawing/2014/main" id="{867634F2-E577-41B8-92CC-999742887D5A}"/>
            </a:ext>
            <a:ext uri="{147F2762-F138-4A5C-976F-8EAC2B608ADB}">
              <a16:predDERef xmlns:a16="http://schemas.microsoft.com/office/drawing/2014/main" pred="{1FBF80DC-E9A5-A901-4855-BE1940894244}"/>
            </a:ext>
          </a:extLst>
        </xdr:cNvPr>
        <xdr:cNvSpPr/>
      </xdr:nvSpPr>
      <xdr:spPr>
        <a:xfrm>
          <a:off x="806450" y="12236449"/>
          <a:ext cx="1645920" cy="64008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a:solidFill>
                <a:schemeClr val="lt1"/>
              </a:solidFill>
              <a:latin typeface="Trade Gothic Next" panose="020B0503040303020004" pitchFamily="34" charset="0"/>
              <a:ea typeface="+mn-ea"/>
              <a:cs typeface="+mn-cs"/>
            </a:rPr>
            <a:t>PRODUCTOS DE MADERA</a:t>
          </a:r>
        </a:p>
      </xdr:txBody>
    </xdr:sp>
    <xdr:clientData/>
  </xdr:twoCellAnchor>
  <xdr:twoCellAnchor>
    <xdr:from>
      <xdr:col>1</xdr:col>
      <xdr:colOff>2052438</xdr:colOff>
      <xdr:row>29</xdr:row>
      <xdr:rowOff>25884</xdr:rowOff>
    </xdr:from>
    <xdr:to>
      <xdr:col>1</xdr:col>
      <xdr:colOff>3698358</xdr:colOff>
      <xdr:row>32</xdr:row>
      <xdr:rowOff>113514</xdr:rowOff>
    </xdr:to>
    <xdr:sp macro="" textlink="">
      <xdr:nvSpPr>
        <xdr:cNvPr id="2" name="Rectángulo redondeado 1">
          <a:hlinkClick xmlns:r="http://schemas.openxmlformats.org/officeDocument/2006/relationships" r:id="rId19"/>
          <a:extLst>
            <a:ext uri="{FF2B5EF4-FFF2-40B4-BE49-F238E27FC236}">
              <a16:creationId xmlns:a16="http://schemas.microsoft.com/office/drawing/2014/main" id="{68935B89-CA1F-4A7B-A5D2-AE6AF74FB009}"/>
            </a:ext>
            <a:ext uri="{147F2762-F138-4A5C-976F-8EAC2B608ADB}">
              <a16:predDERef xmlns:a16="http://schemas.microsoft.com/office/drawing/2014/main" pred="{867634F2-E577-41B8-92CC-999742887D5A}"/>
            </a:ext>
          </a:extLst>
        </xdr:cNvPr>
        <xdr:cNvSpPr/>
      </xdr:nvSpPr>
      <xdr:spPr>
        <a:xfrm>
          <a:off x="2660757" y="12226955"/>
          <a:ext cx="1645920" cy="63992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1">
              <a:solidFill>
                <a:schemeClr val="lt1"/>
              </a:solidFill>
              <a:latin typeface="Trade Gothic Next" panose="020B0503040303020004" pitchFamily="34" charset="0"/>
              <a:ea typeface="+mn-ea"/>
              <a:cs typeface="+mn-cs"/>
            </a:rPr>
            <a:t>PAPEL</a:t>
          </a:r>
          <a:r>
            <a:rPr lang="en-US" sz="1100" b="1" baseline="0">
              <a:solidFill>
                <a:schemeClr val="lt1"/>
              </a:solidFill>
              <a:latin typeface="Trade Gothic Next" panose="020B0503040303020004" pitchFamily="34" charset="0"/>
              <a:ea typeface="+mn-ea"/>
              <a:cs typeface="+mn-cs"/>
            </a:rPr>
            <a:t> Y CARTÓN</a:t>
          </a:r>
          <a:endParaRPr lang="en-US" sz="1100" b="1">
            <a:solidFill>
              <a:schemeClr val="lt1"/>
            </a:solidFill>
            <a:latin typeface="Trade Gothic Next" panose="020B0503040303020004" pitchFamily="34" charset="0"/>
            <a:ea typeface="+mn-ea"/>
            <a:cs typeface="+mn-cs"/>
          </a:endParaRPr>
        </a:p>
      </xdr:txBody>
    </xdr:sp>
    <xdr:clientData/>
  </xdr:twoCellAnchor>
  <xdr:twoCellAnchor>
    <xdr:from>
      <xdr:col>1</xdr:col>
      <xdr:colOff>5131102</xdr:colOff>
      <xdr:row>35</xdr:row>
      <xdr:rowOff>22527</xdr:rowOff>
    </xdr:from>
    <xdr:to>
      <xdr:col>1</xdr:col>
      <xdr:colOff>6765925</xdr:colOff>
      <xdr:row>39</xdr:row>
      <xdr:rowOff>25743</xdr:rowOff>
    </xdr:to>
    <xdr:sp macro="" textlink="">
      <xdr:nvSpPr>
        <xdr:cNvPr id="29" name="Rectangle: Rounded Corners 28">
          <a:hlinkClick xmlns:r="http://schemas.openxmlformats.org/officeDocument/2006/relationships" r:id="rId20"/>
          <a:extLst>
            <a:ext uri="{FF2B5EF4-FFF2-40B4-BE49-F238E27FC236}">
              <a16:creationId xmlns:a16="http://schemas.microsoft.com/office/drawing/2014/main" id="{17632730-5C50-4554-B47B-B74DFE506064}"/>
            </a:ext>
          </a:extLst>
        </xdr:cNvPr>
        <xdr:cNvSpPr/>
      </xdr:nvSpPr>
      <xdr:spPr>
        <a:xfrm>
          <a:off x="5740359" y="13220230"/>
          <a:ext cx="1634823" cy="724027"/>
        </a:xfrm>
        <a:prstGeom prst="roundRect">
          <a:avLst/>
        </a:prstGeom>
        <a:solidFill>
          <a:schemeClr val="accent4"/>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R" sz="1100" b="1">
              <a:latin typeface="Trade Gothic Next" panose="020B0503040303020004" pitchFamily="34" charset="0"/>
            </a:rPr>
            <a:t>REFERENCIAS</a:t>
          </a:r>
          <a:r>
            <a:rPr lang="es-CR" sz="1100" b="1" baseline="0">
              <a:latin typeface="Trade Gothic Next" panose="020B0503040303020004" pitchFamily="34" charset="0"/>
            </a:rPr>
            <a:t> PARA CRITERIOS DE INNOVACIÓN</a:t>
          </a:r>
          <a:endParaRPr lang="es-CR" sz="1100" b="1">
            <a:latin typeface="Trade Gothic Next" panose="020B0503040303020004" pitchFamily="34" charset="0"/>
          </a:endParaRPr>
        </a:p>
      </xdr:txBody>
    </xdr:sp>
    <xdr:clientData/>
  </xdr:twoCellAnchor>
  <xdr:twoCellAnchor>
    <xdr:from>
      <xdr:col>1</xdr:col>
      <xdr:colOff>2096057</xdr:colOff>
      <xdr:row>59</xdr:row>
      <xdr:rowOff>111349</xdr:rowOff>
    </xdr:from>
    <xdr:to>
      <xdr:col>1</xdr:col>
      <xdr:colOff>3741977</xdr:colOff>
      <xdr:row>64</xdr:row>
      <xdr:rowOff>97386</xdr:rowOff>
    </xdr:to>
    <xdr:sp macro="" textlink="">
      <xdr:nvSpPr>
        <xdr:cNvPr id="30" name="Rectangle: Rounded Corners 45">
          <a:hlinkClick xmlns:r="http://schemas.openxmlformats.org/officeDocument/2006/relationships" r:id="rId21"/>
          <a:extLst>
            <a:ext uri="{FF2B5EF4-FFF2-40B4-BE49-F238E27FC236}">
              <a16:creationId xmlns:a16="http://schemas.microsoft.com/office/drawing/2014/main" id="{AB2717D7-9F50-424C-8712-8EC1F655F680}"/>
            </a:ext>
          </a:extLst>
        </xdr:cNvPr>
        <xdr:cNvSpPr/>
      </xdr:nvSpPr>
      <xdr:spPr>
        <a:xfrm>
          <a:off x="2705063" y="17909916"/>
          <a:ext cx="1645920" cy="914400"/>
        </a:xfrm>
        <a:prstGeom prst="roundRect">
          <a:avLst/>
        </a:prstGeom>
        <a:solidFill>
          <a:schemeClr val="tx2">
            <a:lumMod val="60000"/>
            <a:lumOff val="40000"/>
          </a:schemeClr>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a:latin typeface="Trade Gothic Next" panose="020B0503040303020004" pitchFamily="34" charset="0"/>
            </a:rPr>
            <a:t>CRITERIOS</a:t>
          </a:r>
          <a:r>
            <a:rPr lang="es-CR" sz="1100" b="1" baseline="0">
              <a:latin typeface="Trade Gothic Next" panose="020B0503040303020004" pitchFamily="34" charset="0"/>
            </a:rPr>
            <a:t> GENERALES DIRIGIDOS AL OFERENTE</a:t>
          </a:r>
          <a:endParaRPr lang="es-CR" sz="1100" b="1">
            <a:latin typeface="Trade Gothic Next" panose="020B0503040303020004" pitchFamily="34" charset="0"/>
          </a:endParaRPr>
        </a:p>
      </xdr:txBody>
    </xdr:sp>
    <xdr:clientData/>
  </xdr:twoCellAnchor>
  <xdr:twoCellAnchor editAs="oneCell">
    <xdr:from>
      <xdr:col>1</xdr:col>
      <xdr:colOff>1911349</xdr:colOff>
      <xdr:row>0</xdr:row>
      <xdr:rowOff>0</xdr:rowOff>
    </xdr:from>
    <xdr:to>
      <xdr:col>1</xdr:col>
      <xdr:colOff>9512299</xdr:colOff>
      <xdr:row>0</xdr:row>
      <xdr:rowOff>773260</xdr:rowOff>
    </xdr:to>
    <xdr:pic>
      <xdr:nvPicPr>
        <xdr:cNvPr id="20" name="Picture 10">
          <a:extLst>
            <a:ext uri="{FF2B5EF4-FFF2-40B4-BE49-F238E27FC236}">
              <a16:creationId xmlns:a16="http://schemas.microsoft.com/office/drawing/2014/main" id="{840200AA-D617-42DF-9F0E-C0DD880D0F63}"/>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518568" y="0"/>
          <a:ext cx="7600950" cy="773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500290</xdr:colOff>
      <xdr:row>69</xdr:row>
      <xdr:rowOff>607912</xdr:rowOff>
    </xdr:from>
    <xdr:to>
      <xdr:col>1</xdr:col>
      <xdr:colOff>10276417</xdr:colOff>
      <xdr:row>76</xdr:row>
      <xdr:rowOff>154215</xdr:rowOff>
    </xdr:to>
    <xdr:pic>
      <xdr:nvPicPr>
        <xdr:cNvPr id="5" name="Picture 4">
          <a:extLst>
            <a:ext uri="{FF2B5EF4-FFF2-40B4-BE49-F238E27FC236}">
              <a16:creationId xmlns:a16="http://schemas.microsoft.com/office/drawing/2014/main" id="{32C8EAF9-1FBC-A9EB-8A87-14D45BE08F15}"/>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00290" y="18461995"/>
          <a:ext cx="10389960" cy="1334887"/>
        </a:xfrm>
        <a:prstGeom prst="rect">
          <a:avLst/>
        </a:prstGeom>
      </xdr:spPr>
    </xdr:pic>
    <xdr:clientData/>
  </xdr:twoCellAnchor>
  <xdr:twoCellAnchor>
    <xdr:from>
      <xdr:col>1</xdr:col>
      <xdr:colOff>7342927</xdr:colOff>
      <xdr:row>44</xdr:row>
      <xdr:rowOff>51278</xdr:rowOff>
    </xdr:from>
    <xdr:to>
      <xdr:col>1</xdr:col>
      <xdr:colOff>11409339</xdr:colOff>
      <xdr:row>65</xdr:row>
      <xdr:rowOff>3175</xdr:rowOff>
    </xdr:to>
    <xdr:sp macro="" textlink="">
      <xdr:nvSpPr>
        <xdr:cNvPr id="8" name="TextBox 7">
          <a:extLst>
            <a:ext uri="{FF2B5EF4-FFF2-40B4-BE49-F238E27FC236}">
              <a16:creationId xmlns:a16="http://schemas.microsoft.com/office/drawing/2014/main" id="{9AFDEE10-2F0C-356C-9F57-159EE8037D37}"/>
            </a:ext>
          </a:extLst>
        </xdr:cNvPr>
        <xdr:cNvSpPr txBox="1"/>
      </xdr:nvSpPr>
      <xdr:spPr>
        <a:xfrm>
          <a:off x="7946624" y="14700996"/>
          <a:ext cx="4066412" cy="3614327"/>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400" b="1">
              <a:solidFill>
                <a:schemeClr val="tx1"/>
              </a:solidFill>
              <a:effectLst/>
              <a:latin typeface="Trade Gothic Next" panose="020B0503040303020004" pitchFamily="34" charset="0"/>
              <a:ea typeface="+mn-ea"/>
              <a:cs typeface="+mn-cs"/>
            </a:rPr>
            <a:t>Los criterios propuestos en esta Caja de Herramientas</a:t>
          </a:r>
          <a:r>
            <a:rPr lang="es-CR" sz="1400" b="1" baseline="0">
              <a:solidFill>
                <a:schemeClr val="tx1"/>
              </a:solidFill>
              <a:effectLst/>
              <a:latin typeface="Trade Gothic Next" panose="020B0503040303020004" pitchFamily="34" charset="0"/>
              <a:ea typeface="+mn-ea"/>
              <a:cs typeface="+mn-cs"/>
            </a:rPr>
            <a:t> </a:t>
          </a:r>
          <a:r>
            <a:rPr lang="es-CR" sz="1400" b="1">
              <a:solidFill>
                <a:schemeClr val="tx1"/>
              </a:solidFill>
              <a:effectLst/>
              <a:latin typeface="Trade Gothic Next" panose="020B0503040303020004" pitchFamily="34" charset="0"/>
              <a:ea typeface="+mn-ea"/>
              <a:cs typeface="+mn-cs"/>
            </a:rPr>
            <a:t>son un</a:t>
          </a:r>
          <a:r>
            <a:rPr lang="es-CR" sz="1400" b="1" baseline="0">
              <a:solidFill>
                <a:schemeClr val="tx1"/>
              </a:solidFill>
              <a:effectLst/>
              <a:latin typeface="Trade Gothic Next" panose="020B0503040303020004" pitchFamily="34" charset="0"/>
              <a:ea typeface="+mn-ea"/>
              <a:cs typeface="+mn-cs"/>
            </a:rPr>
            <a:t> catálogo</a:t>
          </a:r>
          <a:r>
            <a:rPr lang="es-CR" sz="1400" b="1">
              <a:solidFill>
                <a:schemeClr val="tx1"/>
              </a:solidFill>
              <a:effectLst/>
              <a:latin typeface="Trade Gothic Next" panose="020B0503040303020004" pitchFamily="34" charset="0"/>
              <a:ea typeface="+mn-ea"/>
              <a:cs typeface="+mn-cs"/>
            </a:rPr>
            <a:t> con diferentes opciones a considerar</a:t>
          </a:r>
          <a:r>
            <a:rPr lang="es-CR" sz="1400">
              <a:solidFill>
                <a:schemeClr val="tx1"/>
              </a:solidFill>
              <a:effectLst/>
              <a:latin typeface="Trade Gothic Next" panose="020B0503040303020004" pitchFamily="34" charset="0"/>
              <a:ea typeface="+mn-ea"/>
              <a:cs typeface="+mn-cs"/>
            </a:rPr>
            <a:t>, con el fin de facilitar los procesos de contratación pública. </a:t>
          </a:r>
          <a:endParaRPr lang="es-CR" sz="1400" b="1">
            <a:solidFill>
              <a:schemeClr val="tx1"/>
            </a:solidFill>
            <a:effectLst/>
            <a:latin typeface="Trade Gothic Next" panose="020B05030403030200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R" sz="1400">
            <a:solidFill>
              <a:schemeClr val="tx1"/>
            </a:solidFill>
            <a:effectLst/>
            <a:latin typeface="Trade Gothic Next" panose="020B05030403030200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R" sz="1400">
              <a:solidFill>
                <a:schemeClr val="tx1"/>
              </a:solidFill>
              <a:effectLst/>
              <a:latin typeface="Trade Gothic Next" panose="020B0503040303020004" pitchFamily="34" charset="0"/>
              <a:ea typeface="+mn-ea"/>
              <a:cs typeface="+mn-cs"/>
            </a:rPr>
            <a:t>La(s) categoría(s) de bienes, obras y servicios no incluidas en esta Caja de Herramientas, igualmente pueden tener criterios de CPE,</a:t>
          </a:r>
          <a:r>
            <a:rPr lang="es-CR" sz="1400" baseline="0">
              <a:solidFill>
                <a:schemeClr val="tx1"/>
              </a:solidFill>
              <a:effectLst/>
              <a:latin typeface="Trade Gothic Next" panose="020B0503040303020004" pitchFamily="34" charset="0"/>
              <a:ea typeface="+mn-ea"/>
              <a:cs typeface="+mn-cs"/>
            </a:rPr>
            <a:t> que no estén incluidas actualmente </a:t>
          </a:r>
          <a:r>
            <a:rPr lang="es-CR" sz="1400">
              <a:solidFill>
                <a:schemeClr val="tx1"/>
              </a:solidFill>
              <a:effectLst/>
              <a:latin typeface="Trade Gothic Next" panose="020B0503040303020004" pitchFamily="34" charset="0"/>
              <a:ea typeface="+mn-ea"/>
              <a:cs typeface="+mn-cs"/>
            </a:rPr>
            <a:t>no significa que no se deban que considerar criterios de CPE.</a:t>
          </a:r>
        </a:p>
        <a:p>
          <a:pPr marL="0" marR="0" lvl="0" indent="0" algn="ctr" defTabSz="914400" eaLnBrk="1" fontAlgn="auto" latinLnBrk="0" hangingPunct="1">
            <a:lnSpc>
              <a:spcPct val="100000"/>
            </a:lnSpc>
            <a:spcBef>
              <a:spcPts val="0"/>
            </a:spcBef>
            <a:spcAft>
              <a:spcPts val="0"/>
            </a:spcAft>
            <a:buClrTx/>
            <a:buSzTx/>
            <a:buFontTx/>
            <a:buNone/>
            <a:tabLst/>
            <a:defRPr/>
          </a:pPr>
          <a:endParaRPr lang="es-CR" sz="1400">
            <a:solidFill>
              <a:schemeClr val="tx1"/>
            </a:solidFill>
            <a:effectLst/>
            <a:latin typeface="Trade Gothic Next" panose="020B05030403030200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R" sz="1400">
              <a:solidFill>
                <a:schemeClr val="tx1"/>
              </a:solidFill>
              <a:effectLst/>
              <a:latin typeface="Trade Gothic Next" panose="020B0503040303020004" pitchFamily="34" charset="0"/>
              <a:ea typeface="+mn-ea"/>
              <a:cs typeface="+mn-cs"/>
            </a:rPr>
            <a:t>La Administración contratante tiene la responsabilidad final del pliego de condiciones. Los criterios propuestos estan sujetos a modificaciones por las instituciones rectoras, cuando se determine la necesidad.</a:t>
          </a:r>
          <a:endParaRPr lang="es-CR" sz="1200">
            <a:solidFill>
              <a:schemeClr val="tx1"/>
            </a:solidFill>
            <a:effectLst/>
            <a:latin typeface="Trade Gothic Next" panose="020B0503040303020004" pitchFamily="34" charset="0"/>
            <a:ea typeface="+mn-ea"/>
            <a:cs typeface="+mn-cs"/>
          </a:endParaRPr>
        </a:p>
      </xdr:txBody>
    </xdr:sp>
    <xdr:clientData/>
  </xdr:twoCellAnchor>
  <xdr:twoCellAnchor editAs="oneCell">
    <xdr:from>
      <xdr:col>1</xdr:col>
      <xdr:colOff>6887254</xdr:colOff>
      <xdr:row>40</xdr:row>
      <xdr:rowOff>131655</xdr:rowOff>
    </xdr:from>
    <xdr:to>
      <xdr:col>1</xdr:col>
      <xdr:colOff>7798479</xdr:colOff>
      <xdr:row>46</xdr:row>
      <xdr:rowOff>3104</xdr:rowOff>
    </xdr:to>
    <xdr:pic>
      <xdr:nvPicPr>
        <xdr:cNvPr id="13" name="Graphic 12" descr="Comment Important with solid fill">
          <a:extLst>
            <a:ext uri="{FF2B5EF4-FFF2-40B4-BE49-F238E27FC236}">
              <a16:creationId xmlns:a16="http://schemas.microsoft.com/office/drawing/2014/main" id="{EBD4558B-C650-1316-C96A-8FC390E062A5}"/>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7490951" y="14083768"/>
          <a:ext cx="914400" cy="917857"/>
        </a:xfrm>
        <a:prstGeom prst="rect">
          <a:avLst/>
        </a:prstGeom>
      </xdr:spPr>
    </xdr:pic>
    <xdr:clientData/>
  </xdr:twoCellAnchor>
  <xdr:twoCellAnchor editAs="oneCell">
    <xdr:from>
      <xdr:col>1</xdr:col>
      <xdr:colOff>10265835</xdr:colOff>
      <xdr:row>70</xdr:row>
      <xdr:rowOff>58643</xdr:rowOff>
    </xdr:from>
    <xdr:to>
      <xdr:col>2</xdr:col>
      <xdr:colOff>1</xdr:colOff>
      <xdr:row>74</xdr:row>
      <xdr:rowOff>94131</xdr:rowOff>
    </xdr:to>
    <xdr:pic>
      <xdr:nvPicPr>
        <xdr:cNvPr id="15" name="Picture 14">
          <a:extLst>
            <a:ext uri="{FF2B5EF4-FFF2-40B4-BE49-F238E27FC236}">
              <a16:creationId xmlns:a16="http://schemas.microsoft.com/office/drawing/2014/main" id="{47090918-648A-44F2-CBF5-063656815DD4}"/>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0879668" y="18621810"/>
          <a:ext cx="1068916" cy="755154"/>
        </a:xfrm>
        <a:prstGeom prst="rect">
          <a:avLst/>
        </a:prstGeom>
      </xdr:spPr>
    </xdr:pic>
    <xdr:clientData/>
  </xdr:twoCellAnchor>
  <xdr:twoCellAnchor>
    <xdr:from>
      <xdr:col>1</xdr:col>
      <xdr:colOff>214842</xdr:colOff>
      <xdr:row>50</xdr:row>
      <xdr:rowOff>167217</xdr:rowOff>
    </xdr:from>
    <xdr:to>
      <xdr:col>1</xdr:col>
      <xdr:colOff>1860762</xdr:colOff>
      <xdr:row>54</xdr:row>
      <xdr:rowOff>70697</xdr:rowOff>
    </xdr:to>
    <xdr:sp macro="" textlink="">
      <xdr:nvSpPr>
        <xdr:cNvPr id="16" name="Rectangle: Rounded Corners 45">
          <a:hlinkClick xmlns:r="http://schemas.openxmlformats.org/officeDocument/2006/relationships" r:id="rId27"/>
          <a:extLst>
            <a:ext uri="{FF2B5EF4-FFF2-40B4-BE49-F238E27FC236}">
              <a16:creationId xmlns:a16="http://schemas.microsoft.com/office/drawing/2014/main" id="{B92E010F-770D-473C-9E3E-5E7F546BACCE}"/>
            </a:ext>
          </a:extLst>
        </xdr:cNvPr>
        <xdr:cNvSpPr/>
      </xdr:nvSpPr>
      <xdr:spPr>
        <a:xfrm>
          <a:off x="824442" y="16239067"/>
          <a:ext cx="1645920" cy="64008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1">
              <a:latin typeface="Trade Gothic Next" panose="020B0503040303020004" pitchFamily="34" charset="0"/>
            </a:rPr>
            <a:t>PINTURAS Y ANTICORROSIVOS</a:t>
          </a:r>
        </a:p>
      </xdr:txBody>
    </xdr:sp>
    <xdr:clientData/>
  </xdr:twoCellAnchor>
  <xdr:twoCellAnchor>
    <xdr:from>
      <xdr:col>1</xdr:col>
      <xdr:colOff>2072217</xdr:colOff>
      <xdr:row>50</xdr:row>
      <xdr:rowOff>161351</xdr:rowOff>
    </xdr:from>
    <xdr:to>
      <xdr:col>1</xdr:col>
      <xdr:colOff>3718137</xdr:colOff>
      <xdr:row>54</xdr:row>
      <xdr:rowOff>64831</xdr:rowOff>
    </xdr:to>
    <xdr:sp macro="" textlink="">
      <xdr:nvSpPr>
        <xdr:cNvPr id="17" name="Rectángulo redondeado 2">
          <a:hlinkClick xmlns:r="http://schemas.openxmlformats.org/officeDocument/2006/relationships" r:id="rId28"/>
          <a:extLst>
            <a:ext uri="{FF2B5EF4-FFF2-40B4-BE49-F238E27FC236}">
              <a16:creationId xmlns:a16="http://schemas.microsoft.com/office/drawing/2014/main" id="{7D208308-EDA7-4EED-9119-FE097E075CFE}"/>
            </a:ext>
            <a:ext uri="{147F2762-F138-4A5C-976F-8EAC2B608ADB}">
              <a16:predDERef xmlns:a16="http://schemas.microsoft.com/office/drawing/2014/main" pred="{DA5C119B-D6B7-4B73-A2A8-57F52F913834}"/>
            </a:ext>
          </a:extLst>
        </xdr:cNvPr>
        <xdr:cNvSpPr/>
      </xdr:nvSpPr>
      <xdr:spPr>
        <a:xfrm>
          <a:off x="2681817" y="16233201"/>
          <a:ext cx="1645920" cy="64008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1">
              <a:solidFill>
                <a:schemeClr val="lt1"/>
              </a:solidFill>
              <a:latin typeface="Trade Gothic Next" panose="020B0503040303020004" pitchFamily="34" charset="0"/>
              <a:ea typeface="+mn-ea"/>
              <a:cs typeface="+mn-cs"/>
            </a:rPr>
            <a:t>EQUIPOS</a:t>
          </a:r>
          <a:r>
            <a:rPr lang="en-US" sz="1100" b="1" baseline="0">
              <a:solidFill>
                <a:schemeClr val="lt1"/>
              </a:solidFill>
              <a:latin typeface="Trade Gothic Next" panose="020B0503040303020004" pitchFamily="34" charset="0"/>
              <a:ea typeface="+mn-ea"/>
              <a:cs typeface="+mn-cs"/>
            </a:rPr>
            <a:t> DE REFRIGERACIÓN</a:t>
          </a:r>
          <a:endParaRPr lang="en-US" sz="1100" b="1">
            <a:solidFill>
              <a:schemeClr val="lt1"/>
            </a:solidFill>
            <a:latin typeface="Trade Gothic Next" panose="020B0503040303020004" pitchFamily="34" charset="0"/>
            <a:ea typeface="+mn-ea"/>
            <a:cs typeface="+mn-cs"/>
          </a:endParaRPr>
        </a:p>
      </xdr:txBody>
    </xdr:sp>
    <xdr:clientData/>
  </xdr:twoCellAnchor>
  <xdr:twoCellAnchor>
    <xdr:from>
      <xdr:col>1</xdr:col>
      <xdr:colOff>2082800</xdr:colOff>
      <xdr:row>55</xdr:row>
      <xdr:rowOff>16896</xdr:rowOff>
    </xdr:from>
    <xdr:to>
      <xdr:col>1</xdr:col>
      <xdr:colOff>3728720</xdr:colOff>
      <xdr:row>58</xdr:row>
      <xdr:rowOff>104526</xdr:rowOff>
    </xdr:to>
    <xdr:sp macro="" textlink="">
      <xdr:nvSpPr>
        <xdr:cNvPr id="18" name="Rectángulo redondeado 2">
          <a:hlinkClick xmlns:r="http://schemas.openxmlformats.org/officeDocument/2006/relationships" r:id="rId29"/>
          <a:extLst>
            <a:ext uri="{FF2B5EF4-FFF2-40B4-BE49-F238E27FC236}">
              <a16:creationId xmlns:a16="http://schemas.microsoft.com/office/drawing/2014/main" id="{5D818FC4-67CE-47E0-BCEC-1751F32B49FB}"/>
            </a:ext>
            <a:ext uri="{147F2762-F138-4A5C-976F-8EAC2B608ADB}">
              <a16:predDERef xmlns:a16="http://schemas.microsoft.com/office/drawing/2014/main" pred="{DA5C119B-D6B7-4B73-A2A8-57F52F913834}"/>
            </a:ext>
          </a:extLst>
        </xdr:cNvPr>
        <xdr:cNvSpPr/>
      </xdr:nvSpPr>
      <xdr:spPr>
        <a:xfrm>
          <a:off x="2692400" y="17009496"/>
          <a:ext cx="1645920" cy="64008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1">
              <a:solidFill>
                <a:schemeClr val="lt1"/>
              </a:solidFill>
              <a:latin typeface="Trade Gothic Next" panose="020B0503040303020004" pitchFamily="34" charset="0"/>
              <a:ea typeface="+mn-ea"/>
              <a:cs typeface="+mn-cs"/>
            </a:rPr>
            <a:t>AIRES ACONDICIONADOS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446970</xdr:colOff>
      <xdr:row>0</xdr:row>
      <xdr:rowOff>103363</xdr:rowOff>
    </xdr:from>
    <xdr:to>
      <xdr:col>9</xdr:col>
      <xdr:colOff>332670</xdr:colOff>
      <xdr:row>4</xdr:row>
      <xdr:rowOff>29068</xdr:rowOff>
    </xdr:to>
    <xdr:sp macro="" textlink="">
      <xdr:nvSpPr>
        <xdr:cNvPr id="4" name="Rectángulo 11">
          <a:hlinkClick xmlns:r="http://schemas.openxmlformats.org/officeDocument/2006/relationships" r:id="rId1"/>
          <a:extLst>
            <a:ext uri="{FF2B5EF4-FFF2-40B4-BE49-F238E27FC236}">
              <a16:creationId xmlns:a16="http://schemas.microsoft.com/office/drawing/2014/main" id="{589D7751-3EF6-4B58-AE5E-AAF9736B4A53}"/>
            </a:ext>
          </a:extLst>
        </xdr:cNvPr>
        <xdr:cNvSpPr/>
      </xdr:nvSpPr>
      <xdr:spPr>
        <a:xfrm>
          <a:off x="13972470" y="103363"/>
          <a:ext cx="1828800" cy="649605"/>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495300</xdr:colOff>
      <xdr:row>4</xdr:row>
      <xdr:rowOff>419100</xdr:rowOff>
    </xdr:from>
    <xdr:to>
      <xdr:col>9</xdr:col>
      <xdr:colOff>377825</xdr:colOff>
      <xdr:row>5</xdr:row>
      <xdr:rowOff>19050</xdr:rowOff>
    </xdr:to>
    <xdr:sp macro="" textlink="">
      <xdr:nvSpPr>
        <xdr:cNvPr id="2" name="Rectángulo 6">
          <a:hlinkClick xmlns:r="http://schemas.openxmlformats.org/officeDocument/2006/relationships" r:id="rId2"/>
          <a:extLst>
            <a:ext uri="{FF2B5EF4-FFF2-40B4-BE49-F238E27FC236}">
              <a16:creationId xmlns:a16="http://schemas.microsoft.com/office/drawing/2014/main" id="{F4E29B8F-0CD6-4D4A-A95B-9D21C51E6D27}"/>
            </a:ext>
          </a:extLst>
        </xdr:cNvPr>
        <xdr:cNvSpPr/>
      </xdr:nvSpPr>
      <xdr:spPr>
        <a:xfrm>
          <a:off x="14297025" y="1352550"/>
          <a:ext cx="1825625" cy="1019175"/>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editAs="oneCell">
    <xdr:from>
      <xdr:col>1</xdr:col>
      <xdr:colOff>933450</xdr:colOff>
      <xdr:row>4</xdr:row>
      <xdr:rowOff>895350</xdr:rowOff>
    </xdr:from>
    <xdr:to>
      <xdr:col>2</xdr:col>
      <xdr:colOff>76200</xdr:colOff>
      <xdr:row>4</xdr:row>
      <xdr:rowOff>1187450</xdr:rowOff>
    </xdr:to>
    <xdr:pic>
      <xdr:nvPicPr>
        <xdr:cNvPr id="5" name="Graphic 4" descr="Filter with solid fill">
          <a:extLst>
            <a:ext uri="{FF2B5EF4-FFF2-40B4-BE49-F238E27FC236}">
              <a16:creationId xmlns:a16="http://schemas.microsoft.com/office/drawing/2014/main" id="{7F75B9B7-43D9-4335-A925-53799233FD4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581150" y="1828800"/>
          <a:ext cx="295275" cy="2952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3955116</xdr:colOff>
      <xdr:row>0</xdr:row>
      <xdr:rowOff>35634</xdr:rowOff>
    </xdr:from>
    <xdr:to>
      <xdr:col>4</xdr:col>
      <xdr:colOff>721660</xdr:colOff>
      <xdr:row>3</xdr:row>
      <xdr:rowOff>126322</xdr:rowOff>
    </xdr:to>
    <xdr:pic>
      <xdr:nvPicPr>
        <xdr:cNvPr id="2" name="Graphic 1" descr="Computer with solid fill">
          <a:extLst>
            <a:ext uri="{FF2B5EF4-FFF2-40B4-BE49-F238E27FC236}">
              <a16:creationId xmlns:a16="http://schemas.microsoft.com/office/drawing/2014/main" id="{135B9528-D461-42B2-862E-95339B8BDB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31766" y="35634"/>
          <a:ext cx="728944" cy="738388"/>
        </a:xfrm>
        <a:prstGeom prst="rect">
          <a:avLst/>
        </a:prstGeom>
      </xdr:spPr>
    </xdr:pic>
    <xdr:clientData/>
  </xdr:twoCellAnchor>
  <xdr:twoCellAnchor>
    <xdr:from>
      <xdr:col>6</xdr:col>
      <xdr:colOff>312208</xdr:colOff>
      <xdr:row>0</xdr:row>
      <xdr:rowOff>74083</xdr:rowOff>
    </xdr:from>
    <xdr:to>
      <xdr:col>8</xdr:col>
      <xdr:colOff>117263</xdr:colOff>
      <xdr:row>2</xdr:row>
      <xdr:rowOff>131233</xdr:rowOff>
    </xdr:to>
    <xdr:sp macro="" textlink="">
      <xdr:nvSpPr>
        <xdr:cNvPr id="5" name="Rectángulo 11">
          <a:hlinkClick xmlns:r="http://schemas.openxmlformats.org/officeDocument/2006/relationships" r:id="rId3"/>
          <a:extLst>
            <a:ext uri="{FF2B5EF4-FFF2-40B4-BE49-F238E27FC236}">
              <a16:creationId xmlns:a16="http://schemas.microsoft.com/office/drawing/2014/main" id="{672B1C91-218D-4FA1-8A84-BD6BAE272F48}"/>
            </a:ext>
          </a:extLst>
        </xdr:cNvPr>
        <xdr:cNvSpPr/>
      </xdr:nvSpPr>
      <xdr:spPr>
        <a:xfrm>
          <a:off x="15399808" y="74083"/>
          <a:ext cx="1100455" cy="45720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323841</xdr:colOff>
      <xdr:row>2</xdr:row>
      <xdr:rowOff>231772</xdr:rowOff>
    </xdr:from>
    <xdr:to>
      <xdr:col>10</xdr:col>
      <xdr:colOff>201921</xdr:colOff>
      <xdr:row>5</xdr:row>
      <xdr:rowOff>151762</xdr:rowOff>
    </xdr:to>
    <xdr:sp macro="" textlink="">
      <xdr:nvSpPr>
        <xdr:cNvPr id="6" name="Rectángulo 6">
          <a:hlinkClick xmlns:r="http://schemas.openxmlformats.org/officeDocument/2006/relationships" r:id="rId4"/>
          <a:extLst>
            <a:ext uri="{FF2B5EF4-FFF2-40B4-BE49-F238E27FC236}">
              <a16:creationId xmlns:a16="http://schemas.microsoft.com/office/drawing/2014/main" id="{CBEF36A6-CC6C-4C0E-B0F6-715FCE859FA4}"/>
            </a:ext>
          </a:extLst>
        </xdr:cNvPr>
        <xdr:cNvSpPr/>
      </xdr:nvSpPr>
      <xdr:spPr>
        <a:xfrm>
          <a:off x="15411441" y="631822"/>
          <a:ext cx="2468880" cy="548640"/>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359833</xdr:colOff>
      <xdr:row>0</xdr:row>
      <xdr:rowOff>102658</xdr:rowOff>
    </xdr:from>
    <xdr:to>
      <xdr:col>8</xdr:col>
      <xdr:colOff>164888</xdr:colOff>
      <xdr:row>2</xdr:row>
      <xdr:rowOff>121708</xdr:rowOff>
    </xdr:to>
    <xdr:sp macro="" textlink="">
      <xdr:nvSpPr>
        <xdr:cNvPr id="3" name="Rectángulo 11">
          <a:hlinkClick xmlns:r="http://schemas.openxmlformats.org/officeDocument/2006/relationships" r:id="rId1"/>
          <a:extLst>
            <a:ext uri="{FF2B5EF4-FFF2-40B4-BE49-F238E27FC236}">
              <a16:creationId xmlns:a16="http://schemas.microsoft.com/office/drawing/2014/main" id="{85D52AF5-39C4-463F-98D8-2CDADF4F42E9}"/>
            </a:ext>
            <a:ext uri="{147F2762-F138-4A5C-976F-8EAC2B608ADB}">
              <a16:predDERef xmlns:a16="http://schemas.microsoft.com/office/drawing/2014/main" pred="{682D7F23-447B-4577-850C-22A6088BDB2E}"/>
            </a:ext>
          </a:extLst>
        </xdr:cNvPr>
        <xdr:cNvSpPr/>
      </xdr:nvSpPr>
      <xdr:spPr>
        <a:xfrm>
          <a:off x="14885458" y="102658"/>
          <a:ext cx="1100455" cy="45720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editAs="oneCell">
    <xdr:from>
      <xdr:col>3</xdr:col>
      <xdr:colOff>3832095</xdr:colOff>
      <xdr:row>0</xdr:row>
      <xdr:rowOff>171451</xdr:rowOff>
    </xdr:from>
    <xdr:to>
      <xdr:col>4</xdr:col>
      <xdr:colOff>422274</xdr:colOff>
      <xdr:row>3</xdr:row>
      <xdr:rowOff>15876</xdr:rowOff>
    </xdr:to>
    <xdr:pic>
      <xdr:nvPicPr>
        <xdr:cNvPr id="4" name="Graphic 3" descr="Low temperature with solid fill">
          <a:extLst>
            <a:ext uri="{FF2B5EF4-FFF2-40B4-BE49-F238E27FC236}">
              <a16:creationId xmlns:a16="http://schemas.microsoft.com/office/drawing/2014/main" id="{2AD8407E-A7F3-4AF5-9668-BDB2CF78B47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489695" y="171451"/>
          <a:ext cx="543054" cy="530225"/>
        </a:xfrm>
        <a:prstGeom prst="rect">
          <a:avLst/>
        </a:prstGeom>
      </xdr:spPr>
    </xdr:pic>
    <xdr:clientData/>
  </xdr:twoCellAnchor>
  <xdr:twoCellAnchor>
    <xdr:from>
      <xdr:col>6</xdr:col>
      <xdr:colOff>361950</xdr:colOff>
      <xdr:row>2</xdr:row>
      <xdr:rowOff>209550</xdr:rowOff>
    </xdr:from>
    <xdr:to>
      <xdr:col>10</xdr:col>
      <xdr:colOff>240030</xdr:colOff>
      <xdr:row>5</xdr:row>
      <xdr:rowOff>126365</xdr:rowOff>
    </xdr:to>
    <xdr:sp macro="" textlink="">
      <xdr:nvSpPr>
        <xdr:cNvPr id="5" name="Rectángulo 6">
          <a:hlinkClick xmlns:r="http://schemas.openxmlformats.org/officeDocument/2006/relationships" r:id="rId4"/>
          <a:extLst>
            <a:ext uri="{FF2B5EF4-FFF2-40B4-BE49-F238E27FC236}">
              <a16:creationId xmlns:a16="http://schemas.microsoft.com/office/drawing/2014/main" id="{ABF806CA-3AC6-4800-9E4A-9098B57BB293}"/>
            </a:ext>
          </a:extLst>
        </xdr:cNvPr>
        <xdr:cNvSpPr/>
      </xdr:nvSpPr>
      <xdr:spPr>
        <a:xfrm>
          <a:off x="14887575" y="647700"/>
          <a:ext cx="2468880" cy="545465"/>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xdr:from>
      <xdr:col>6</xdr:col>
      <xdr:colOff>393700</xdr:colOff>
      <xdr:row>6</xdr:row>
      <xdr:rowOff>260350</xdr:rowOff>
    </xdr:from>
    <xdr:to>
      <xdr:col>9</xdr:col>
      <xdr:colOff>547158</xdr:colOff>
      <xdr:row>6</xdr:row>
      <xdr:rowOff>1289050</xdr:rowOff>
    </xdr:to>
    <xdr:sp macro="" textlink="">
      <xdr:nvSpPr>
        <xdr:cNvPr id="2" name="Rectángulo 11">
          <a:hlinkClick xmlns:r="http://schemas.openxmlformats.org/officeDocument/2006/relationships" r:id="rId5"/>
          <a:extLst>
            <a:ext uri="{FF2B5EF4-FFF2-40B4-BE49-F238E27FC236}">
              <a16:creationId xmlns:a16="http://schemas.microsoft.com/office/drawing/2014/main" id="{C56DD83E-8BA1-4EE4-9E47-F260E4738418}"/>
            </a:ext>
            <a:ext uri="{147F2762-F138-4A5C-976F-8EAC2B608ADB}">
              <a16:predDERef xmlns:a16="http://schemas.microsoft.com/office/drawing/2014/main" pred="{682D7F23-447B-4577-850C-22A6088BDB2E}"/>
            </a:ext>
          </a:extLst>
        </xdr:cNvPr>
        <xdr:cNvSpPr/>
      </xdr:nvSpPr>
      <xdr:spPr>
        <a:xfrm>
          <a:off x="14935200" y="1517650"/>
          <a:ext cx="2096558"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Consulte</a:t>
          </a:r>
          <a:r>
            <a:rPr lang="es-CR" sz="1400" b="1" baseline="0">
              <a:solidFill>
                <a:schemeClr val="lt1"/>
              </a:solidFill>
              <a:latin typeface="Trade Gothic Next" panose="020B0503040303020004" pitchFamily="34" charset="0"/>
              <a:ea typeface="+mn-ea"/>
              <a:cs typeface="+mn-cs"/>
            </a:rPr>
            <a:t> los PAO y PCG de los gases refrigerantes</a:t>
          </a:r>
          <a:endParaRPr lang="es-CR" sz="1400" b="1">
            <a:solidFill>
              <a:schemeClr val="lt1"/>
            </a:solidFill>
            <a:latin typeface="Trade Gothic Next" panose="020B0503040303020004" pitchFamily="34" charset="0"/>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359830</xdr:colOff>
      <xdr:row>0</xdr:row>
      <xdr:rowOff>92695</xdr:rowOff>
    </xdr:from>
    <xdr:to>
      <xdr:col>8</xdr:col>
      <xdr:colOff>162038</xdr:colOff>
      <xdr:row>2</xdr:row>
      <xdr:rowOff>111964</xdr:rowOff>
    </xdr:to>
    <xdr:sp macro="" textlink="">
      <xdr:nvSpPr>
        <xdr:cNvPr id="4" name="Rectángulo 11">
          <a:hlinkClick xmlns:r="http://schemas.openxmlformats.org/officeDocument/2006/relationships" r:id="rId1"/>
          <a:extLst>
            <a:ext uri="{FF2B5EF4-FFF2-40B4-BE49-F238E27FC236}">
              <a16:creationId xmlns:a16="http://schemas.microsoft.com/office/drawing/2014/main" id="{39829585-9AEA-46AB-841D-22410B9183B0}"/>
            </a:ext>
            <a:ext uri="{147F2762-F138-4A5C-976F-8EAC2B608ADB}">
              <a16:predDERef xmlns:a16="http://schemas.microsoft.com/office/drawing/2014/main" pred="{682D7F23-447B-4577-850C-22A6088BDB2E}"/>
            </a:ext>
          </a:extLst>
        </xdr:cNvPr>
        <xdr:cNvSpPr/>
      </xdr:nvSpPr>
      <xdr:spPr>
        <a:xfrm>
          <a:off x="17669054" y="92695"/>
          <a:ext cx="1094105" cy="45720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editAs="oneCell">
    <xdr:from>
      <xdr:col>4</xdr:col>
      <xdr:colOff>0</xdr:colOff>
      <xdr:row>1</xdr:row>
      <xdr:rowOff>0</xdr:rowOff>
    </xdr:from>
    <xdr:to>
      <xdr:col>4</xdr:col>
      <xdr:colOff>543054</xdr:colOff>
      <xdr:row>3</xdr:row>
      <xdr:rowOff>11058</xdr:rowOff>
    </xdr:to>
    <xdr:pic>
      <xdr:nvPicPr>
        <xdr:cNvPr id="3" name="Graphic 2" descr="Low temperature with solid fill">
          <a:extLst>
            <a:ext uri="{FF2B5EF4-FFF2-40B4-BE49-F238E27FC236}">
              <a16:creationId xmlns:a16="http://schemas.microsoft.com/office/drawing/2014/main" id="{98890B84-A162-4068-B7B9-BD16676FCB3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762155" y="186121"/>
          <a:ext cx="543054" cy="530225"/>
        </a:xfrm>
        <a:prstGeom prst="rect">
          <a:avLst/>
        </a:prstGeom>
      </xdr:spPr>
    </xdr:pic>
    <xdr:clientData/>
  </xdr:twoCellAnchor>
  <xdr:twoCellAnchor>
    <xdr:from>
      <xdr:col>6</xdr:col>
      <xdr:colOff>369065</xdr:colOff>
      <xdr:row>2</xdr:row>
      <xdr:rowOff>186118</xdr:rowOff>
    </xdr:from>
    <xdr:to>
      <xdr:col>10</xdr:col>
      <xdr:colOff>254152</xdr:colOff>
      <xdr:row>5</xdr:row>
      <xdr:rowOff>167397</xdr:rowOff>
    </xdr:to>
    <xdr:sp macro="" textlink="">
      <xdr:nvSpPr>
        <xdr:cNvPr id="6" name="Rectángulo 6">
          <a:hlinkClick xmlns:r="http://schemas.openxmlformats.org/officeDocument/2006/relationships" r:id="rId4"/>
          <a:extLst>
            <a:ext uri="{FF2B5EF4-FFF2-40B4-BE49-F238E27FC236}">
              <a16:creationId xmlns:a16="http://schemas.microsoft.com/office/drawing/2014/main" id="{9AB9623D-48A4-4CEE-BF8A-DB66A39AE6A1}"/>
            </a:ext>
          </a:extLst>
        </xdr:cNvPr>
        <xdr:cNvSpPr/>
      </xdr:nvSpPr>
      <xdr:spPr>
        <a:xfrm>
          <a:off x="17678289" y="624049"/>
          <a:ext cx="2468880" cy="605331"/>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xdr:from>
      <xdr:col>6</xdr:col>
      <xdr:colOff>368300</xdr:colOff>
      <xdr:row>6</xdr:row>
      <xdr:rowOff>114300</xdr:rowOff>
    </xdr:from>
    <xdr:to>
      <xdr:col>9</xdr:col>
      <xdr:colOff>521758</xdr:colOff>
      <xdr:row>7</xdr:row>
      <xdr:rowOff>0</xdr:rowOff>
    </xdr:to>
    <xdr:sp macro="" textlink="">
      <xdr:nvSpPr>
        <xdr:cNvPr id="2" name="Rectángulo 11">
          <a:hlinkClick xmlns:r="http://schemas.openxmlformats.org/officeDocument/2006/relationships" r:id="rId5"/>
          <a:extLst>
            <a:ext uri="{FF2B5EF4-FFF2-40B4-BE49-F238E27FC236}">
              <a16:creationId xmlns:a16="http://schemas.microsoft.com/office/drawing/2014/main" id="{E0C475F5-7BFC-4A77-8A3E-1E8A8AA6393B}"/>
            </a:ext>
            <a:ext uri="{147F2762-F138-4A5C-976F-8EAC2B608ADB}">
              <a16:predDERef xmlns:a16="http://schemas.microsoft.com/office/drawing/2014/main" pred="{682D7F23-447B-4577-850C-22A6088BDB2E}"/>
            </a:ext>
          </a:extLst>
        </xdr:cNvPr>
        <xdr:cNvSpPr/>
      </xdr:nvSpPr>
      <xdr:spPr>
        <a:xfrm>
          <a:off x="16960850" y="1403350"/>
          <a:ext cx="2096558"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Consulte</a:t>
          </a:r>
          <a:r>
            <a:rPr lang="es-CR" sz="1400" b="1" baseline="0">
              <a:solidFill>
                <a:schemeClr val="lt1"/>
              </a:solidFill>
              <a:latin typeface="Trade Gothic Next" panose="020B0503040303020004" pitchFamily="34" charset="0"/>
              <a:ea typeface="+mn-ea"/>
              <a:cs typeface="+mn-cs"/>
            </a:rPr>
            <a:t> los PAO y PCG de los gases refrigerantes</a:t>
          </a:r>
          <a:endParaRPr lang="es-CR" sz="1400" b="1">
            <a:solidFill>
              <a:schemeClr val="lt1"/>
            </a:solidFill>
            <a:latin typeface="Trade Gothic Next" panose="020B0503040303020004" pitchFamily="34" charset="0"/>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189564</xdr:colOff>
      <xdr:row>1</xdr:row>
      <xdr:rowOff>132603</xdr:rowOff>
    </xdr:from>
    <xdr:to>
      <xdr:col>4</xdr:col>
      <xdr:colOff>867146</xdr:colOff>
      <xdr:row>2</xdr:row>
      <xdr:rowOff>574352</xdr:rowOff>
    </xdr:to>
    <xdr:pic>
      <xdr:nvPicPr>
        <xdr:cNvPr id="6" name="Graphic 5" descr="Cement truck with solid fill">
          <a:extLst>
            <a:ext uri="{FF2B5EF4-FFF2-40B4-BE49-F238E27FC236}">
              <a16:creationId xmlns:a16="http://schemas.microsoft.com/office/drawing/2014/main" id="{A6DCAB25-1F57-DF98-5D8D-9554C05DE0A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276289" y="285003"/>
          <a:ext cx="674407" cy="689399"/>
        </a:xfrm>
        <a:prstGeom prst="rect">
          <a:avLst/>
        </a:prstGeom>
      </xdr:spPr>
    </xdr:pic>
    <xdr:clientData/>
  </xdr:twoCellAnchor>
  <xdr:twoCellAnchor>
    <xdr:from>
      <xdr:col>6</xdr:col>
      <xdr:colOff>390525</xdr:colOff>
      <xdr:row>0</xdr:row>
      <xdr:rowOff>38100</xdr:rowOff>
    </xdr:from>
    <xdr:to>
      <xdr:col>8</xdr:col>
      <xdr:colOff>192733</xdr:colOff>
      <xdr:row>2</xdr:row>
      <xdr:rowOff>95469</xdr:rowOff>
    </xdr:to>
    <xdr:sp macro="" textlink="">
      <xdr:nvSpPr>
        <xdr:cNvPr id="5" name="Rectángulo 11">
          <a:hlinkClick xmlns:r="http://schemas.openxmlformats.org/officeDocument/2006/relationships" r:id="rId3"/>
          <a:extLst>
            <a:ext uri="{FF2B5EF4-FFF2-40B4-BE49-F238E27FC236}">
              <a16:creationId xmlns:a16="http://schemas.microsoft.com/office/drawing/2014/main" id="{96755DE5-9168-4CFA-B460-E757FF5D478A}"/>
            </a:ext>
            <a:ext uri="{147F2762-F138-4A5C-976F-8EAC2B608ADB}">
              <a16:predDERef xmlns:a16="http://schemas.microsoft.com/office/drawing/2014/main" pred="{682D7F23-447B-4577-850C-22A6088BDB2E}"/>
            </a:ext>
          </a:extLst>
        </xdr:cNvPr>
        <xdr:cNvSpPr/>
      </xdr:nvSpPr>
      <xdr:spPr>
        <a:xfrm>
          <a:off x="15725775" y="38100"/>
          <a:ext cx="1097608" cy="457419"/>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399760</xdr:colOff>
      <xdr:row>2</xdr:row>
      <xdr:rowOff>160099</xdr:rowOff>
    </xdr:from>
    <xdr:to>
      <xdr:col>10</xdr:col>
      <xdr:colOff>284847</xdr:colOff>
      <xdr:row>3</xdr:row>
      <xdr:rowOff>66676</xdr:rowOff>
    </xdr:to>
    <xdr:sp macro="" textlink="">
      <xdr:nvSpPr>
        <xdr:cNvPr id="7" name="Rectángulo 6">
          <a:hlinkClick xmlns:r="http://schemas.openxmlformats.org/officeDocument/2006/relationships" r:id="rId4"/>
          <a:extLst>
            <a:ext uri="{FF2B5EF4-FFF2-40B4-BE49-F238E27FC236}">
              <a16:creationId xmlns:a16="http://schemas.microsoft.com/office/drawing/2014/main" id="{516D5010-7936-4155-979D-655DE465533E}"/>
            </a:ext>
          </a:extLst>
        </xdr:cNvPr>
        <xdr:cNvSpPr/>
      </xdr:nvSpPr>
      <xdr:spPr>
        <a:xfrm>
          <a:off x="15915985" y="560149"/>
          <a:ext cx="2475887" cy="659052"/>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180975</xdr:colOff>
      <xdr:row>0</xdr:row>
      <xdr:rowOff>76200</xdr:rowOff>
    </xdr:from>
    <xdr:to>
      <xdr:col>7</xdr:col>
      <xdr:colOff>627708</xdr:colOff>
      <xdr:row>2</xdr:row>
      <xdr:rowOff>57369</xdr:rowOff>
    </xdr:to>
    <xdr:sp macro="" textlink="">
      <xdr:nvSpPr>
        <xdr:cNvPr id="6" name="Rectángulo 11">
          <a:hlinkClick xmlns:r="http://schemas.openxmlformats.org/officeDocument/2006/relationships" r:id="rId1"/>
          <a:extLst>
            <a:ext uri="{FF2B5EF4-FFF2-40B4-BE49-F238E27FC236}">
              <a16:creationId xmlns:a16="http://schemas.microsoft.com/office/drawing/2014/main" id="{A2463969-2BD5-4072-8049-E0AC7CFBB89A}"/>
            </a:ext>
            <a:ext uri="{147F2762-F138-4A5C-976F-8EAC2B608ADB}">
              <a16:predDERef xmlns:a16="http://schemas.microsoft.com/office/drawing/2014/main" pred="{682D7F23-447B-4577-850C-22A6088BDB2E}"/>
            </a:ext>
          </a:extLst>
        </xdr:cNvPr>
        <xdr:cNvSpPr/>
      </xdr:nvSpPr>
      <xdr:spPr>
        <a:xfrm>
          <a:off x="15687675" y="76200"/>
          <a:ext cx="1094433" cy="457419"/>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193385</xdr:colOff>
      <xdr:row>2</xdr:row>
      <xdr:rowOff>121999</xdr:rowOff>
    </xdr:from>
    <xdr:to>
      <xdr:col>10</xdr:col>
      <xdr:colOff>78472</xdr:colOff>
      <xdr:row>4</xdr:row>
      <xdr:rowOff>76200</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471EA1C1-AF17-43FD-9101-B996E672864E}"/>
            </a:ext>
          </a:extLst>
        </xdr:cNvPr>
        <xdr:cNvSpPr/>
      </xdr:nvSpPr>
      <xdr:spPr>
        <a:xfrm>
          <a:off x="15700085" y="598249"/>
          <a:ext cx="2475887" cy="620951"/>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editAs="oneCell">
    <xdr:from>
      <xdr:col>4</xdr:col>
      <xdr:colOff>279399</xdr:colOff>
      <xdr:row>0</xdr:row>
      <xdr:rowOff>238125</xdr:rowOff>
    </xdr:from>
    <xdr:to>
      <xdr:col>4</xdr:col>
      <xdr:colOff>1022349</xdr:colOff>
      <xdr:row>3</xdr:row>
      <xdr:rowOff>28575</xdr:rowOff>
    </xdr:to>
    <xdr:pic>
      <xdr:nvPicPr>
        <xdr:cNvPr id="9" name="Graphic 8" descr="Tree Stump with solid fill">
          <a:extLst>
            <a:ext uri="{FF2B5EF4-FFF2-40B4-BE49-F238E27FC236}">
              <a16:creationId xmlns:a16="http://schemas.microsoft.com/office/drawing/2014/main" id="{F029AC94-FCFA-4496-4C60-1EFBC62E96B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585199" y="238125"/>
          <a:ext cx="739775" cy="7302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304800</xdr:colOff>
      <xdr:row>0</xdr:row>
      <xdr:rowOff>172733</xdr:rowOff>
    </xdr:from>
    <xdr:to>
      <xdr:col>4</xdr:col>
      <xdr:colOff>958850</xdr:colOff>
      <xdr:row>2</xdr:row>
      <xdr:rowOff>407128</xdr:rowOff>
    </xdr:to>
    <xdr:pic>
      <xdr:nvPicPr>
        <xdr:cNvPr id="3" name="Imagen 2" descr="Document with solid fill">
          <a:extLst>
            <a:ext uri="{FF2B5EF4-FFF2-40B4-BE49-F238E27FC236}">
              <a16:creationId xmlns:a16="http://schemas.microsoft.com/office/drawing/2014/main" id="{07FB8328-40E6-4FCC-B140-BFD6F27CE013}"/>
            </a:ext>
            <a:ext uri="{147F2762-F138-4A5C-976F-8EAC2B608ADB}">
              <a16:predDERef xmlns:a16="http://schemas.microsoft.com/office/drawing/2014/main" pred="{E602EBC7-59DD-4228-B780-804D968B4D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143875" y="172733"/>
          <a:ext cx="654050" cy="666195"/>
        </a:xfrm>
        <a:prstGeom prst="rect">
          <a:avLst/>
        </a:prstGeom>
      </xdr:spPr>
    </xdr:pic>
    <xdr:clientData/>
  </xdr:twoCellAnchor>
  <xdr:twoCellAnchor>
    <xdr:from>
      <xdr:col>6</xdr:col>
      <xdr:colOff>390525</xdr:colOff>
      <xdr:row>0</xdr:row>
      <xdr:rowOff>142875</xdr:rowOff>
    </xdr:from>
    <xdr:to>
      <xdr:col>8</xdr:col>
      <xdr:colOff>189558</xdr:colOff>
      <xdr:row>2</xdr:row>
      <xdr:rowOff>178019</xdr:rowOff>
    </xdr:to>
    <xdr:sp macro="" textlink="">
      <xdr:nvSpPr>
        <xdr:cNvPr id="6" name="Rectángulo 11">
          <a:hlinkClick xmlns:r="http://schemas.openxmlformats.org/officeDocument/2006/relationships" r:id="rId3"/>
          <a:extLst>
            <a:ext uri="{FF2B5EF4-FFF2-40B4-BE49-F238E27FC236}">
              <a16:creationId xmlns:a16="http://schemas.microsoft.com/office/drawing/2014/main" id="{9A5F75CA-A2D6-47E9-AB30-19ED6DAA77A1}"/>
            </a:ext>
            <a:ext uri="{147F2762-F138-4A5C-976F-8EAC2B608ADB}">
              <a16:predDERef xmlns:a16="http://schemas.microsoft.com/office/drawing/2014/main" pred="{682D7F23-447B-4577-850C-22A6088BDB2E}"/>
            </a:ext>
          </a:extLst>
        </xdr:cNvPr>
        <xdr:cNvSpPr/>
      </xdr:nvSpPr>
      <xdr:spPr>
        <a:xfrm>
          <a:off x="14773275" y="142875"/>
          <a:ext cx="1094433" cy="454244"/>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402935</xdr:colOff>
      <xdr:row>2</xdr:row>
      <xdr:rowOff>248999</xdr:rowOff>
    </xdr:from>
    <xdr:to>
      <xdr:col>10</xdr:col>
      <xdr:colOff>288022</xdr:colOff>
      <xdr:row>5</xdr:row>
      <xdr:rowOff>57150</xdr:rowOff>
    </xdr:to>
    <xdr:sp macro="" textlink="">
      <xdr:nvSpPr>
        <xdr:cNvPr id="7" name="Rectángulo 6">
          <a:hlinkClick xmlns:r="http://schemas.openxmlformats.org/officeDocument/2006/relationships" r:id="rId4"/>
          <a:extLst>
            <a:ext uri="{FF2B5EF4-FFF2-40B4-BE49-F238E27FC236}">
              <a16:creationId xmlns:a16="http://schemas.microsoft.com/office/drawing/2014/main" id="{E602F87E-8977-43DE-A3DB-3DE921E84925}"/>
            </a:ext>
          </a:extLst>
        </xdr:cNvPr>
        <xdr:cNvSpPr/>
      </xdr:nvSpPr>
      <xdr:spPr>
        <a:xfrm>
          <a:off x="14785685" y="668099"/>
          <a:ext cx="2475887" cy="617776"/>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324720</xdr:colOff>
      <xdr:row>1</xdr:row>
      <xdr:rowOff>26785</xdr:rowOff>
    </xdr:from>
    <xdr:to>
      <xdr:col>4</xdr:col>
      <xdr:colOff>962025</xdr:colOff>
      <xdr:row>2</xdr:row>
      <xdr:rowOff>448404</xdr:rowOff>
    </xdr:to>
    <xdr:pic>
      <xdr:nvPicPr>
        <xdr:cNvPr id="3" name="Graphic 3" descr="Fax with solid fill">
          <a:extLst>
            <a:ext uri="{FF2B5EF4-FFF2-40B4-BE49-F238E27FC236}">
              <a16:creationId xmlns:a16="http://schemas.microsoft.com/office/drawing/2014/main" id="{113ED6BD-450B-40C7-B096-9C53B9057D73}"/>
            </a:ext>
            <a:ext uri="{147F2762-F138-4A5C-976F-8EAC2B608ADB}">
              <a16:predDERef xmlns:a16="http://schemas.microsoft.com/office/drawing/2014/main" pred="{9FAE74C0-01C0-4614-BD70-1AC341FF24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125695" y="217285"/>
          <a:ext cx="634130" cy="656569"/>
        </a:xfrm>
        <a:prstGeom prst="rect">
          <a:avLst/>
        </a:prstGeom>
      </xdr:spPr>
    </xdr:pic>
    <xdr:clientData/>
  </xdr:twoCellAnchor>
  <xdr:twoCellAnchor>
    <xdr:from>
      <xdr:col>7</xdr:col>
      <xdr:colOff>0</xdr:colOff>
      <xdr:row>1</xdr:row>
      <xdr:rowOff>0</xdr:rowOff>
    </xdr:from>
    <xdr:to>
      <xdr:col>8</xdr:col>
      <xdr:colOff>449908</xdr:colOff>
      <xdr:row>2</xdr:row>
      <xdr:rowOff>231994</xdr:rowOff>
    </xdr:to>
    <xdr:sp macro="" textlink="">
      <xdr:nvSpPr>
        <xdr:cNvPr id="5" name="Rectángulo 11">
          <a:hlinkClick xmlns:r="http://schemas.openxmlformats.org/officeDocument/2006/relationships" r:id="rId3"/>
          <a:extLst>
            <a:ext uri="{FF2B5EF4-FFF2-40B4-BE49-F238E27FC236}">
              <a16:creationId xmlns:a16="http://schemas.microsoft.com/office/drawing/2014/main" id="{DE7DF709-E628-45B6-84C4-D80961382BB2}"/>
            </a:ext>
            <a:ext uri="{147F2762-F138-4A5C-976F-8EAC2B608ADB}">
              <a16:predDERef xmlns:a16="http://schemas.microsoft.com/office/drawing/2014/main" pred="{682D7F23-447B-4577-850C-22A6088BDB2E}"/>
            </a:ext>
          </a:extLst>
        </xdr:cNvPr>
        <xdr:cNvSpPr/>
      </xdr:nvSpPr>
      <xdr:spPr>
        <a:xfrm>
          <a:off x="15697200" y="190500"/>
          <a:ext cx="1097608" cy="470119"/>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7</xdr:col>
      <xdr:colOff>12410</xdr:colOff>
      <xdr:row>2</xdr:row>
      <xdr:rowOff>331549</xdr:rowOff>
    </xdr:from>
    <xdr:to>
      <xdr:col>10</xdr:col>
      <xdr:colOff>545197</xdr:colOff>
      <xdr:row>5</xdr:row>
      <xdr:rowOff>139700</xdr:rowOff>
    </xdr:to>
    <xdr:sp macro="" textlink="">
      <xdr:nvSpPr>
        <xdr:cNvPr id="6" name="Rectángulo 6">
          <a:hlinkClick xmlns:r="http://schemas.openxmlformats.org/officeDocument/2006/relationships" r:id="rId4"/>
          <a:extLst>
            <a:ext uri="{FF2B5EF4-FFF2-40B4-BE49-F238E27FC236}">
              <a16:creationId xmlns:a16="http://schemas.microsoft.com/office/drawing/2014/main" id="{6D79D68E-5CB9-45C3-B601-41DC9A1B2B0A}"/>
            </a:ext>
          </a:extLst>
        </xdr:cNvPr>
        <xdr:cNvSpPr/>
      </xdr:nvSpPr>
      <xdr:spPr>
        <a:xfrm>
          <a:off x="15709610" y="760174"/>
          <a:ext cx="2475887" cy="617776"/>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3599091</xdr:colOff>
      <xdr:row>1</xdr:row>
      <xdr:rowOff>27983</xdr:rowOff>
    </xdr:from>
    <xdr:to>
      <xdr:col>3</xdr:col>
      <xdr:colOff>4044950</xdr:colOff>
      <xdr:row>2</xdr:row>
      <xdr:rowOff>207842</xdr:rowOff>
    </xdr:to>
    <xdr:pic>
      <xdr:nvPicPr>
        <xdr:cNvPr id="4" name="Graphic 3" descr="Pen with solid fill">
          <a:extLst>
            <a:ext uri="{FF2B5EF4-FFF2-40B4-BE49-F238E27FC236}">
              <a16:creationId xmlns:a16="http://schemas.microsoft.com/office/drawing/2014/main" id="{3E91C772-02BB-8D39-663D-27E17DC68EC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161441" y="218483"/>
          <a:ext cx="445859" cy="437034"/>
        </a:xfrm>
        <a:prstGeom prst="rect">
          <a:avLst/>
        </a:prstGeom>
      </xdr:spPr>
    </xdr:pic>
    <xdr:clientData/>
  </xdr:twoCellAnchor>
  <xdr:twoCellAnchor>
    <xdr:from>
      <xdr:col>6</xdr:col>
      <xdr:colOff>495300</xdr:colOff>
      <xdr:row>0</xdr:row>
      <xdr:rowOff>38100</xdr:rowOff>
    </xdr:from>
    <xdr:to>
      <xdr:col>8</xdr:col>
      <xdr:colOff>297508</xdr:colOff>
      <xdr:row>2</xdr:row>
      <xdr:rowOff>66894</xdr:rowOff>
    </xdr:to>
    <xdr:sp macro="" textlink="">
      <xdr:nvSpPr>
        <xdr:cNvPr id="6" name="Rectángulo 11">
          <a:hlinkClick xmlns:r="http://schemas.openxmlformats.org/officeDocument/2006/relationships" r:id="rId3"/>
          <a:extLst>
            <a:ext uri="{FF2B5EF4-FFF2-40B4-BE49-F238E27FC236}">
              <a16:creationId xmlns:a16="http://schemas.microsoft.com/office/drawing/2014/main" id="{D473BDC9-CB4C-4FE6-BE4A-35FF4A665F95}"/>
            </a:ext>
            <a:ext uri="{147F2762-F138-4A5C-976F-8EAC2B608ADB}">
              <a16:predDERef xmlns:a16="http://schemas.microsoft.com/office/drawing/2014/main" pred="{682D7F23-447B-4577-850C-22A6088BDB2E}"/>
            </a:ext>
          </a:extLst>
        </xdr:cNvPr>
        <xdr:cNvSpPr/>
      </xdr:nvSpPr>
      <xdr:spPr>
        <a:xfrm>
          <a:off x="14982825" y="38100"/>
          <a:ext cx="1097608" cy="476469"/>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507710</xdr:colOff>
      <xdr:row>2</xdr:row>
      <xdr:rowOff>163274</xdr:rowOff>
    </xdr:from>
    <xdr:to>
      <xdr:col>10</xdr:col>
      <xdr:colOff>392797</xdr:colOff>
      <xdr:row>5</xdr:row>
      <xdr:rowOff>161925</xdr:rowOff>
    </xdr:to>
    <xdr:sp macro="" textlink="">
      <xdr:nvSpPr>
        <xdr:cNvPr id="7" name="Rectángulo 6">
          <a:hlinkClick xmlns:r="http://schemas.openxmlformats.org/officeDocument/2006/relationships" r:id="rId4"/>
          <a:extLst>
            <a:ext uri="{FF2B5EF4-FFF2-40B4-BE49-F238E27FC236}">
              <a16:creationId xmlns:a16="http://schemas.microsoft.com/office/drawing/2014/main" id="{DC2508AE-F71C-4123-89BC-2326E7295957}"/>
            </a:ext>
          </a:extLst>
        </xdr:cNvPr>
        <xdr:cNvSpPr/>
      </xdr:nvSpPr>
      <xdr:spPr>
        <a:xfrm>
          <a:off x="14995235" y="610949"/>
          <a:ext cx="2475887" cy="617776"/>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178154</xdr:colOff>
      <xdr:row>1</xdr:row>
      <xdr:rowOff>942</xdr:rowOff>
    </xdr:from>
    <xdr:to>
      <xdr:col>4</xdr:col>
      <xdr:colOff>777875</xdr:colOff>
      <xdr:row>3</xdr:row>
      <xdr:rowOff>3153</xdr:rowOff>
    </xdr:to>
    <xdr:pic>
      <xdr:nvPicPr>
        <xdr:cNvPr id="4" name="Graphic 3" descr="Mop and bucket with solid fill">
          <a:extLst>
            <a:ext uri="{FF2B5EF4-FFF2-40B4-BE49-F238E27FC236}">
              <a16:creationId xmlns:a16="http://schemas.microsoft.com/office/drawing/2014/main" id="{D270807A-B035-4007-B145-A3E844F92A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122004" y="191442"/>
          <a:ext cx="599721" cy="732461"/>
        </a:xfrm>
        <a:prstGeom prst="rect">
          <a:avLst/>
        </a:prstGeom>
      </xdr:spPr>
    </xdr:pic>
    <xdr:clientData/>
  </xdr:twoCellAnchor>
  <xdr:twoCellAnchor>
    <xdr:from>
      <xdr:col>6</xdr:col>
      <xdr:colOff>381000</xdr:colOff>
      <xdr:row>1</xdr:row>
      <xdr:rowOff>9525</xdr:rowOff>
    </xdr:from>
    <xdr:to>
      <xdr:col>8</xdr:col>
      <xdr:colOff>183208</xdr:colOff>
      <xdr:row>2</xdr:row>
      <xdr:rowOff>197069</xdr:rowOff>
    </xdr:to>
    <xdr:sp macro="" textlink="">
      <xdr:nvSpPr>
        <xdr:cNvPr id="2" name="Rectángulo 11">
          <a:hlinkClick xmlns:r="http://schemas.openxmlformats.org/officeDocument/2006/relationships" r:id="rId3"/>
          <a:extLst>
            <a:ext uri="{FF2B5EF4-FFF2-40B4-BE49-F238E27FC236}">
              <a16:creationId xmlns:a16="http://schemas.microsoft.com/office/drawing/2014/main" id="{CBA4CDC3-3B9D-4FB4-A56C-5A92C26C1B13}"/>
            </a:ext>
            <a:ext uri="{147F2762-F138-4A5C-976F-8EAC2B608ADB}">
              <a16:predDERef xmlns:a16="http://schemas.microsoft.com/office/drawing/2014/main" pred="{682D7F23-447B-4577-850C-22A6088BDB2E}"/>
            </a:ext>
          </a:extLst>
        </xdr:cNvPr>
        <xdr:cNvSpPr/>
      </xdr:nvSpPr>
      <xdr:spPr>
        <a:xfrm>
          <a:off x="16773525" y="200025"/>
          <a:ext cx="1097608" cy="473294"/>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393410</xdr:colOff>
      <xdr:row>2</xdr:row>
      <xdr:rowOff>293449</xdr:rowOff>
    </xdr:from>
    <xdr:to>
      <xdr:col>10</xdr:col>
      <xdr:colOff>278497</xdr:colOff>
      <xdr:row>5</xdr:row>
      <xdr:rowOff>28575</xdr:rowOff>
    </xdr:to>
    <xdr:sp macro="" textlink="">
      <xdr:nvSpPr>
        <xdr:cNvPr id="3" name="Rectángulo 6">
          <a:hlinkClick xmlns:r="http://schemas.openxmlformats.org/officeDocument/2006/relationships" r:id="rId4"/>
          <a:extLst>
            <a:ext uri="{FF2B5EF4-FFF2-40B4-BE49-F238E27FC236}">
              <a16:creationId xmlns:a16="http://schemas.microsoft.com/office/drawing/2014/main" id="{3794B5B2-F8D2-4DB8-8A36-FA8753EF6854}"/>
            </a:ext>
          </a:extLst>
        </xdr:cNvPr>
        <xdr:cNvSpPr/>
      </xdr:nvSpPr>
      <xdr:spPr>
        <a:xfrm>
          <a:off x="16785935" y="769699"/>
          <a:ext cx="2475887" cy="620951"/>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xdr:from>
      <xdr:col>6</xdr:col>
      <xdr:colOff>478367</xdr:colOff>
      <xdr:row>6</xdr:row>
      <xdr:rowOff>154517</xdr:rowOff>
    </xdr:from>
    <xdr:to>
      <xdr:col>9</xdr:col>
      <xdr:colOff>564091</xdr:colOff>
      <xdr:row>6</xdr:row>
      <xdr:rowOff>1259417</xdr:rowOff>
    </xdr:to>
    <xdr:sp macro="" textlink="">
      <xdr:nvSpPr>
        <xdr:cNvPr id="5" name="Rectángulo 11">
          <a:hlinkClick xmlns:r="http://schemas.openxmlformats.org/officeDocument/2006/relationships" r:id="rId5"/>
          <a:extLst>
            <a:ext uri="{FF2B5EF4-FFF2-40B4-BE49-F238E27FC236}">
              <a16:creationId xmlns:a16="http://schemas.microsoft.com/office/drawing/2014/main" id="{84CD3C93-1194-4BB5-B642-B096E321763A}"/>
            </a:ext>
            <a:ext uri="{147F2762-F138-4A5C-976F-8EAC2B608ADB}">
              <a16:predDERef xmlns:a16="http://schemas.microsoft.com/office/drawing/2014/main" pred="{682D7F23-447B-4577-850C-22A6088BDB2E}"/>
            </a:ext>
          </a:extLst>
        </xdr:cNvPr>
        <xdr:cNvSpPr/>
      </xdr:nvSpPr>
      <xdr:spPr>
        <a:xfrm>
          <a:off x="16882534" y="1710267"/>
          <a:ext cx="2022474" cy="11049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Catálogo extensivo de criterios de sostenibilidad</a:t>
          </a:r>
          <a:r>
            <a:rPr lang="es-CR" sz="1400" b="1" baseline="0">
              <a:solidFill>
                <a:schemeClr val="lt1"/>
              </a:solidFill>
              <a:latin typeface="Trade Gothic Next" panose="020B0503040303020004" pitchFamily="34" charset="0"/>
              <a:ea typeface="+mn-ea"/>
              <a:cs typeface="+mn-cs"/>
            </a:rPr>
            <a:t> para Servicios de Limpieza</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6</xdr:col>
      <xdr:colOff>515055</xdr:colOff>
      <xdr:row>6</xdr:row>
      <xdr:rowOff>1506362</xdr:rowOff>
    </xdr:from>
    <xdr:to>
      <xdr:col>10</xdr:col>
      <xdr:colOff>15168</xdr:colOff>
      <xdr:row>7</xdr:row>
      <xdr:rowOff>446617</xdr:rowOff>
    </xdr:to>
    <xdr:sp macro="" textlink="">
      <xdr:nvSpPr>
        <xdr:cNvPr id="6" name="Rectángulo 11">
          <a:hlinkClick xmlns:r="http://schemas.openxmlformats.org/officeDocument/2006/relationships" r:id="rId6"/>
          <a:extLst>
            <a:ext uri="{FF2B5EF4-FFF2-40B4-BE49-F238E27FC236}">
              <a16:creationId xmlns:a16="http://schemas.microsoft.com/office/drawing/2014/main" id="{6DFA2549-02D8-443B-88FD-7B1CA215881E}"/>
            </a:ext>
            <a:ext uri="{147F2762-F138-4A5C-976F-8EAC2B608ADB}">
              <a16:predDERef xmlns:a16="http://schemas.microsoft.com/office/drawing/2014/main" pred="{682D7F23-447B-4577-850C-22A6088BDB2E}"/>
            </a:ext>
          </a:extLst>
        </xdr:cNvPr>
        <xdr:cNvSpPr/>
      </xdr:nvSpPr>
      <xdr:spPr>
        <a:xfrm>
          <a:off x="16912166" y="3058584"/>
          <a:ext cx="2096558" cy="1035755"/>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Al ser un servicio, aplican criterios referidos al oferente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85726</xdr:colOff>
      <xdr:row>5</xdr:row>
      <xdr:rowOff>1803399</xdr:rowOff>
    </xdr:from>
    <xdr:to>
      <xdr:col>6</xdr:col>
      <xdr:colOff>644526</xdr:colOff>
      <xdr:row>5</xdr:row>
      <xdr:rowOff>2105024</xdr:rowOff>
    </xdr:to>
    <xdr:sp macro="" textlink="">
      <xdr:nvSpPr>
        <xdr:cNvPr id="18" name="Rectangle: Rounded Corners 17">
          <a:extLst>
            <a:ext uri="{FF2B5EF4-FFF2-40B4-BE49-F238E27FC236}">
              <a16:creationId xmlns:a16="http://schemas.microsoft.com/office/drawing/2014/main" id="{7C44F3FF-AE7A-4C15-9546-0DF20594E67F}"/>
            </a:ext>
          </a:extLst>
        </xdr:cNvPr>
        <xdr:cNvSpPr/>
      </xdr:nvSpPr>
      <xdr:spPr>
        <a:xfrm>
          <a:off x="4524376" y="2660649"/>
          <a:ext cx="558800" cy="301625"/>
        </a:xfrm>
        <a:prstGeom prst="roundRect">
          <a:avLst/>
        </a:prstGeom>
        <a:solidFill>
          <a:schemeClr val="tx2">
            <a:lumMod val="20000"/>
            <a:lumOff val="80000"/>
          </a:schemeClr>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twoCellAnchor editAs="oneCell">
    <xdr:from>
      <xdr:col>6</xdr:col>
      <xdr:colOff>460074</xdr:colOff>
      <xdr:row>5</xdr:row>
      <xdr:rowOff>1846875</xdr:rowOff>
    </xdr:from>
    <xdr:to>
      <xdr:col>7</xdr:col>
      <xdr:colOff>15875</xdr:colOff>
      <xdr:row>5</xdr:row>
      <xdr:rowOff>2207693</xdr:rowOff>
    </xdr:to>
    <xdr:pic>
      <xdr:nvPicPr>
        <xdr:cNvPr id="19" name="Graphic 18" descr="Cursor with solid fill">
          <a:extLst>
            <a:ext uri="{FF2B5EF4-FFF2-40B4-BE49-F238E27FC236}">
              <a16:creationId xmlns:a16="http://schemas.microsoft.com/office/drawing/2014/main" id="{2668B2FD-7AB5-4022-B814-2DEF22C941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98724" y="2704125"/>
          <a:ext cx="355901" cy="360818"/>
        </a:xfrm>
        <a:prstGeom prst="rect">
          <a:avLst/>
        </a:prstGeom>
      </xdr:spPr>
    </xdr:pic>
    <xdr:clientData/>
  </xdr:twoCellAnchor>
  <xdr:twoCellAnchor>
    <xdr:from>
      <xdr:col>11</xdr:col>
      <xdr:colOff>497078</xdr:colOff>
      <xdr:row>1</xdr:row>
      <xdr:rowOff>35666</xdr:rowOff>
    </xdr:from>
    <xdr:to>
      <xdr:col>13</xdr:col>
      <xdr:colOff>359918</xdr:colOff>
      <xdr:row>4</xdr:row>
      <xdr:rowOff>9631</xdr:rowOff>
    </xdr:to>
    <xdr:sp macro="" textlink="">
      <xdr:nvSpPr>
        <xdr:cNvPr id="21" name="Rectángulo 11">
          <a:hlinkClick xmlns:r="http://schemas.openxmlformats.org/officeDocument/2006/relationships" r:id="rId3"/>
          <a:extLst>
            <a:ext uri="{FF2B5EF4-FFF2-40B4-BE49-F238E27FC236}">
              <a16:creationId xmlns:a16="http://schemas.microsoft.com/office/drawing/2014/main" id="{7FB11CA1-0437-44B0-B567-E27204483171}"/>
            </a:ext>
          </a:extLst>
        </xdr:cNvPr>
        <xdr:cNvSpPr/>
      </xdr:nvSpPr>
      <xdr:spPr>
        <a:xfrm>
          <a:off x="8936228" y="216641"/>
          <a:ext cx="1463040" cy="545465"/>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1</xdr:col>
      <xdr:colOff>122930</xdr:colOff>
      <xdr:row>14</xdr:row>
      <xdr:rowOff>102363</xdr:rowOff>
    </xdr:from>
    <xdr:to>
      <xdr:col>3</xdr:col>
      <xdr:colOff>347948</xdr:colOff>
      <xdr:row>16</xdr:row>
      <xdr:rowOff>107150</xdr:rowOff>
    </xdr:to>
    <xdr:sp macro="" textlink="">
      <xdr:nvSpPr>
        <xdr:cNvPr id="37" name="Rectángulo 1">
          <a:hlinkClick xmlns:r="http://schemas.openxmlformats.org/officeDocument/2006/relationships" r:id="rId4"/>
          <a:extLst>
            <a:ext uri="{FF2B5EF4-FFF2-40B4-BE49-F238E27FC236}">
              <a16:creationId xmlns:a16="http://schemas.microsoft.com/office/drawing/2014/main" id="{AE3A789C-26A2-4DCA-A7B8-AF667007C5B6}"/>
            </a:ext>
          </a:extLst>
        </xdr:cNvPr>
        <xdr:cNvSpPr/>
      </xdr:nvSpPr>
      <xdr:spPr>
        <a:xfrm>
          <a:off x="562545" y="7254254"/>
          <a:ext cx="1828800" cy="82296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2.1. Definición y priorización de criterios de CPE </a:t>
          </a:r>
        </a:p>
      </xdr:txBody>
    </xdr:sp>
    <xdr:clientData/>
  </xdr:twoCellAnchor>
  <xdr:twoCellAnchor>
    <xdr:from>
      <xdr:col>3</xdr:col>
      <xdr:colOff>740834</xdr:colOff>
      <xdr:row>14</xdr:row>
      <xdr:rowOff>114865</xdr:rowOff>
    </xdr:from>
    <xdr:to>
      <xdr:col>6</xdr:col>
      <xdr:colOff>162577</xdr:colOff>
      <xdr:row>16</xdr:row>
      <xdr:rowOff>132841</xdr:rowOff>
    </xdr:to>
    <xdr:sp macro="" textlink="">
      <xdr:nvSpPr>
        <xdr:cNvPr id="41" name="Rectángulo 5">
          <a:hlinkClick xmlns:r="http://schemas.openxmlformats.org/officeDocument/2006/relationships" r:id="rId5"/>
          <a:extLst>
            <a:ext uri="{FF2B5EF4-FFF2-40B4-BE49-F238E27FC236}">
              <a16:creationId xmlns:a16="http://schemas.microsoft.com/office/drawing/2014/main" id="{00ED6581-5B4B-4605-A97A-C2645D431CCF}"/>
            </a:ext>
          </a:extLst>
        </xdr:cNvPr>
        <xdr:cNvSpPr/>
      </xdr:nvSpPr>
      <xdr:spPr>
        <a:xfrm>
          <a:off x="2779184" y="8096815"/>
          <a:ext cx="1822043" cy="837126"/>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2.2.</a:t>
          </a:r>
          <a:r>
            <a:rPr lang="es-CR" sz="1300" b="1" baseline="0">
              <a:solidFill>
                <a:schemeClr val="lt1"/>
              </a:solidFill>
              <a:latin typeface="Trade Gothic Next" panose="020B0503040303020004" pitchFamily="34" charset="0"/>
              <a:ea typeface="+mn-ea"/>
              <a:cs typeface="+mn-cs"/>
            </a:rPr>
            <a:t> </a:t>
          </a:r>
          <a:r>
            <a:rPr lang="es-CR" sz="1300" b="1">
              <a:solidFill>
                <a:schemeClr val="lt1"/>
              </a:solidFill>
              <a:latin typeface="Trade Gothic Next" panose="020B0503040303020004" pitchFamily="34" charset="0"/>
              <a:ea typeface="+mn-ea"/>
              <a:cs typeface="+mn-cs"/>
            </a:rPr>
            <a:t>Asignación</a:t>
          </a:r>
          <a:r>
            <a:rPr lang="es-CR" sz="1300" b="1" baseline="0">
              <a:solidFill>
                <a:schemeClr val="lt1"/>
              </a:solidFill>
              <a:latin typeface="Trade Gothic Next" panose="020B0503040303020004" pitchFamily="34" charset="0"/>
              <a:ea typeface="+mn-ea"/>
              <a:cs typeface="+mn-cs"/>
            </a:rPr>
            <a:t> de puntos</a:t>
          </a:r>
          <a:r>
            <a:rPr lang="es-CR" sz="1300" b="1">
              <a:solidFill>
                <a:schemeClr val="lt1"/>
              </a:solidFill>
              <a:latin typeface="Trade Gothic Next" panose="020B0503040303020004" pitchFamily="34" charset="0"/>
              <a:ea typeface="+mn-ea"/>
              <a:cs typeface="+mn-cs"/>
            </a:rPr>
            <a:t> </a:t>
          </a:r>
        </a:p>
      </xdr:txBody>
    </xdr:sp>
    <xdr:clientData/>
  </xdr:twoCellAnchor>
  <xdr:twoCellAnchor>
    <xdr:from>
      <xdr:col>4</xdr:col>
      <xdr:colOff>751168</xdr:colOff>
      <xdr:row>24</xdr:row>
      <xdr:rowOff>401979</xdr:rowOff>
    </xdr:from>
    <xdr:to>
      <xdr:col>8</xdr:col>
      <xdr:colOff>251259</xdr:colOff>
      <xdr:row>24</xdr:row>
      <xdr:rowOff>401979</xdr:rowOff>
    </xdr:to>
    <xdr:sp macro="" textlink="">
      <xdr:nvSpPr>
        <xdr:cNvPr id="44" name="Rectángulo 8">
          <a:hlinkClick xmlns:r="http://schemas.openxmlformats.org/officeDocument/2006/relationships" r:id="rId6"/>
          <a:extLst>
            <a:ext uri="{FF2B5EF4-FFF2-40B4-BE49-F238E27FC236}">
              <a16:creationId xmlns:a16="http://schemas.microsoft.com/office/drawing/2014/main" id="{9E6E9805-7B8D-4FCD-8642-135816201CFF}"/>
            </a:ext>
          </a:extLst>
        </xdr:cNvPr>
        <xdr:cNvSpPr/>
      </xdr:nvSpPr>
      <xdr:spPr>
        <a:xfrm>
          <a:off x="3587501" y="7122396"/>
          <a:ext cx="2717425" cy="0"/>
        </a:xfrm>
        <a:prstGeom prst="roundRect">
          <a:avLst/>
        </a:prstGeom>
        <a:solidFill>
          <a:schemeClr val="accent1"/>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3.2 Evaluación de cumplimiento de criterios sociales</a:t>
          </a:r>
        </a:p>
      </xdr:txBody>
    </xdr:sp>
    <xdr:clientData/>
  </xdr:twoCellAnchor>
  <xdr:twoCellAnchor>
    <xdr:from>
      <xdr:col>8</xdr:col>
      <xdr:colOff>573523</xdr:colOff>
      <xdr:row>24</xdr:row>
      <xdr:rowOff>402167</xdr:rowOff>
    </xdr:from>
    <xdr:to>
      <xdr:col>12</xdr:col>
      <xdr:colOff>239370</xdr:colOff>
      <xdr:row>24</xdr:row>
      <xdr:rowOff>402167</xdr:rowOff>
    </xdr:to>
    <xdr:sp macro="" textlink="">
      <xdr:nvSpPr>
        <xdr:cNvPr id="45" name="Rectángulo 9">
          <a:hlinkClick xmlns:r="http://schemas.openxmlformats.org/officeDocument/2006/relationships" r:id="rId7"/>
          <a:extLst>
            <a:ext uri="{FF2B5EF4-FFF2-40B4-BE49-F238E27FC236}">
              <a16:creationId xmlns:a16="http://schemas.microsoft.com/office/drawing/2014/main" id="{50F4CA02-2E92-4D51-9565-E121EA968F47}"/>
            </a:ext>
          </a:extLst>
        </xdr:cNvPr>
        <xdr:cNvSpPr/>
      </xdr:nvSpPr>
      <xdr:spPr>
        <a:xfrm>
          <a:off x="6627190" y="7122584"/>
          <a:ext cx="2883180" cy="0"/>
        </a:xfrm>
        <a:prstGeom prst="roundRect">
          <a:avLst/>
        </a:prstGeom>
        <a:solidFill>
          <a:schemeClr val="accent4"/>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3.3 Evaluación de cumplimiento de criterios económicos</a:t>
          </a:r>
        </a:p>
      </xdr:txBody>
    </xdr:sp>
    <xdr:clientData/>
  </xdr:twoCellAnchor>
  <xdr:twoCellAnchor>
    <xdr:from>
      <xdr:col>12</xdr:col>
      <xdr:colOff>533246</xdr:colOff>
      <xdr:row>24</xdr:row>
      <xdr:rowOff>405155</xdr:rowOff>
    </xdr:from>
    <xdr:to>
      <xdr:col>13</xdr:col>
      <xdr:colOff>767325</xdr:colOff>
      <xdr:row>24</xdr:row>
      <xdr:rowOff>405155</xdr:rowOff>
    </xdr:to>
    <xdr:sp macro="" textlink="">
      <xdr:nvSpPr>
        <xdr:cNvPr id="46" name="Rectángulo 10">
          <a:hlinkClick xmlns:r="http://schemas.openxmlformats.org/officeDocument/2006/relationships" r:id="rId8"/>
          <a:extLst>
            <a:ext uri="{FF2B5EF4-FFF2-40B4-BE49-F238E27FC236}">
              <a16:creationId xmlns:a16="http://schemas.microsoft.com/office/drawing/2014/main" id="{179FDAAB-31AE-4835-974F-164259BDA702}"/>
            </a:ext>
          </a:extLst>
        </xdr:cNvPr>
        <xdr:cNvSpPr/>
      </xdr:nvSpPr>
      <xdr:spPr>
        <a:xfrm>
          <a:off x="9804246" y="7125572"/>
          <a:ext cx="1038412" cy="0"/>
        </a:xfrm>
        <a:prstGeom prst="roundRect">
          <a:avLst/>
        </a:prstGeom>
        <a:solidFill>
          <a:schemeClr val="accent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3.4 Evaluación de cumplimiento de criterios de innovación</a:t>
          </a:r>
        </a:p>
      </xdr:txBody>
    </xdr:sp>
    <xdr:clientData/>
  </xdr:twoCellAnchor>
  <xdr:twoCellAnchor>
    <xdr:from>
      <xdr:col>6</xdr:col>
      <xdr:colOff>524963</xdr:colOff>
      <xdr:row>19</xdr:row>
      <xdr:rowOff>109921</xdr:rowOff>
    </xdr:from>
    <xdr:to>
      <xdr:col>8</xdr:col>
      <xdr:colOff>749981</xdr:colOff>
      <xdr:row>21</xdr:row>
      <xdr:rowOff>232753</xdr:rowOff>
    </xdr:to>
    <xdr:sp macro="" textlink="">
      <xdr:nvSpPr>
        <xdr:cNvPr id="47" name="Rectángulo 6">
          <a:hlinkClick xmlns:r="http://schemas.openxmlformats.org/officeDocument/2006/relationships" r:id="rId9"/>
          <a:extLst>
            <a:ext uri="{FF2B5EF4-FFF2-40B4-BE49-F238E27FC236}">
              <a16:creationId xmlns:a16="http://schemas.microsoft.com/office/drawing/2014/main" id="{79AE577F-F83B-463C-BB2C-4AAA4451766D}"/>
            </a:ext>
          </a:extLst>
        </xdr:cNvPr>
        <xdr:cNvSpPr/>
      </xdr:nvSpPr>
      <xdr:spPr>
        <a:xfrm>
          <a:off x="4974034" y="11470722"/>
          <a:ext cx="1828800" cy="82296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3.3 Resultados de la evaluación</a:t>
          </a:r>
        </a:p>
      </xdr:txBody>
    </xdr:sp>
    <xdr:clientData/>
  </xdr:twoCellAnchor>
  <xdr:twoCellAnchor>
    <xdr:from>
      <xdr:col>3</xdr:col>
      <xdr:colOff>723737</xdr:colOff>
      <xdr:row>19</xdr:row>
      <xdr:rowOff>110384</xdr:rowOff>
    </xdr:from>
    <xdr:to>
      <xdr:col>6</xdr:col>
      <xdr:colOff>146863</xdr:colOff>
      <xdr:row>21</xdr:row>
      <xdr:rowOff>233216</xdr:rowOff>
    </xdr:to>
    <xdr:sp macro="" textlink="">
      <xdr:nvSpPr>
        <xdr:cNvPr id="48" name="Rectángulo 7">
          <a:hlinkClick xmlns:r="http://schemas.openxmlformats.org/officeDocument/2006/relationships" r:id="rId10"/>
          <a:extLst>
            <a:ext uri="{FF2B5EF4-FFF2-40B4-BE49-F238E27FC236}">
              <a16:creationId xmlns:a16="http://schemas.microsoft.com/office/drawing/2014/main" id="{76AE78E4-485E-43A9-8A29-F31356AE79B7}"/>
            </a:ext>
          </a:extLst>
        </xdr:cNvPr>
        <xdr:cNvSpPr/>
      </xdr:nvSpPr>
      <xdr:spPr>
        <a:xfrm>
          <a:off x="2767134" y="11471185"/>
          <a:ext cx="1828800" cy="82296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3.2 Evaluación de criterios de evaluación</a:t>
          </a:r>
        </a:p>
      </xdr:txBody>
    </xdr:sp>
    <xdr:clientData/>
  </xdr:twoCellAnchor>
  <xdr:twoCellAnchor>
    <xdr:from>
      <xdr:col>12</xdr:col>
      <xdr:colOff>79196</xdr:colOff>
      <xdr:row>5</xdr:row>
      <xdr:rowOff>18129</xdr:rowOff>
    </xdr:from>
    <xdr:to>
      <xdr:col>13</xdr:col>
      <xdr:colOff>222249</xdr:colOff>
      <xdr:row>5</xdr:row>
      <xdr:rowOff>615950</xdr:rowOff>
    </xdr:to>
    <xdr:sp macro="" textlink="">
      <xdr:nvSpPr>
        <xdr:cNvPr id="3" name="Arrow: Left 2">
          <a:hlinkClick xmlns:r="http://schemas.openxmlformats.org/officeDocument/2006/relationships" r:id="rId11"/>
          <a:extLst>
            <a:ext uri="{FF2B5EF4-FFF2-40B4-BE49-F238E27FC236}">
              <a16:creationId xmlns:a16="http://schemas.microsoft.com/office/drawing/2014/main" id="{3093D750-CD8C-461D-A7D0-561632B9A133}"/>
            </a:ext>
          </a:extLst>
        </xdr:cNvPr>
        <xdr:cNvSpPr/>
      </xdr:nvSpPr>
      <xdr:spPr>
        <a:xfrm flipH="1">
          <a:off x="9318446" y="875379"/>
          <a:ext cx="943153" cy="597821"/>
        </a:xfrm>
        <a:prstGeom prst="leftArrow">
          <a:avLst/>
        </a:prstGeom>
        <a:solidFill>
          <a:schemeClr val="tx2"/>
        </a:solidFill>
        <a:ln>
          <a:noFill/>
        </a:ln>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latin typeface="Trade Gothic Next" panose="020B0503040303020004" pitchFamily="34" charset="0"/>
            </a:rPr>
            <a:t>Siguiente</a:t>
          </a:r>
        </a:p>
      </xdr:txBody>
    </xdr:sp>
    <xdr:clientData/>
  </xdr:twoCellAnchor>
  <xdr:twoCellAnchor>
    <xdr:from>
      <xdr:col>1</xdr:col>
      <xdr:colOff>126999</xdr:colOff>
      <xdr:row>9</xdr:row>
      <xdr:rowOff>119064</xdr:rowOff>
    </xdr:from>
    <xdr:to>
      <xdr:col>3</xdr:col>
      <xdr:colOff>352017</xdr:colOff>
      <xdr:row>12</xdr:row>
      <xdr:rowOff>99428</xdr:rowOff>
    </xdr:to>
    <xdr:sp macro="" textlink="">
      <xdr:nvSpPr>
        <xdr:cNvPr id="6" name="Rectángulo 6">
          <a:hlinkClick xmlns:r="http://schemas.openxmlformats.org/officeDocument/2006/relationships" r:id="rId11"/>
          <a:extLst>
            <a:ext uri="{FF2B5EF4-FFF2-40B4-BE49-F238E27FC236}">
              <a16:creationId xmlns:a16="http://schemas.microsoft.com/office/drawing/2014/main" id="{D59006A0-97D2-469D-B3DC-4E9288FE01B4}"/>
            </a:ext>
          </a:extLst>
        </xdr:cNvPr>
        <xdr:cNvSpPr/>
      </xdr:nvSpPr>
      <xdr:spPr>
        <a:xfrm>
          <a:off x="566614" y="4389032"/>
          <a:ext cx="1828800" cy="82296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1. Definición de las </a:t>
          </a:r>
          <a:r>
            <a:rPr lang="es-CR" sz="1300" b="1">
              <a:solidFill>
                <a:schemeClr val="bg1"/>
              </a:solidFill>
              <a:latin typeface="Trade Gothic Next" panose="020B0503040303020004" pitchFamily="34" charset="0"/>
              <a:ea typeface="+mn-ea"/>
              <a:cs typeface="+mn-cs"/>
            </a:rPr>
            <a:t>condiciones</a:t>
          </a:r>
          <a:r>
            <a:rPr lang="es-CR" sz="1300" b="1">
              <a:solidFill>
                <a:schemeClr val="lt1"/>
              </a:solidFill>
              <a:latin typeface="Trade Gothic Next" panose="020B0503040303020004" pitchFamily="34" charset="0"/>
              <a:ea typeface="+mn-ea"/>
              <a:cs typeface="+mn-cs"/>
            </a:rPr>
            <a:t> de admisibilidad</a:t>
          </a:r>
        </a:p>
      </xdr:txBody>
    </xdr:sp>
    <xdr:clientData/>
  </xdr:twoCellAnchor>
  <xdr:twoCellAnchor>
    <xdr:from>
      <xdr:col>1</xdr:col>
      <xdr:colOff>177863</xdr:colOff>
      <xdr:row>19</xdr:row>
      <xdr:rowOff>110030</xdr:rowOff>
    </xdr:from>
    <xdr:to>
      <xdr:col>3</xdr:col>
      <xdr:colOff>402881</xdr:colOff>
      <xdr:row>21</xdr:row>
      <xdr:rowOff>232862</xdr:rowOff>
    </xdr:to>
    <xdr:sp macro="" textlink="">
      <xdr:nvSpPr>
        <xdr:cNvPr id="7" name="Rectángulo 6">
          <a:hlinkClick xmlns:r="http://schemas.openxmlformats.org/officeDocument/2006/relationships" r:id="rId12"/>
          <a:extLst>
            <a:ext uri="{FF2B5EF4-FFF2-40B4-BE49-F238E27FC236}">
              <a16:creationId xmlns:a16="http://schemas.microsoft.com/office/drawing/2014/main" id="{C5E08E6D-EB2B-451E-857F-82E421AFAC33}"/>
            </a:ext>
          </a:extLst>
        </xdr:cNvPr>
        <xdr:cNvSpPr/>
      </xdr:nvSpPr>
      <xdr:spPr>
        <a:xfrm>
          <a:off x="617478" y="11470831"/>
          <a:ext cx="1828800" cy="822960"/>
        </a:xfrm>
        <a:prstGeom prst="roundRect">
          <a:avLst/>
        </a:prstGeom>
        <a:solidFill>
          <a:schemeClr val="tx2"/>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3.1 Evaluación de las condiciones</a:t>
          </a:r>
          <a:r>
            <a:rPr lang="es-CR" sz="1300" b="1" baseline="0">
              <a:solidFill>
                <a:schemeClr val="lt1"/>
              </a:solidFill>
              <a:latin typeface="Trade Gothic Next" panose="020B0503040303020004" pitchFamily="34" charset="0"/>
              <a:ea typeface="+mn-ea"/>
              <a:cs typeface="+mn-cs"/>
            </a:rPr>
            <a:t> </a:t>
          </a:r>
          <a:r>
            <a:rPr lang="es-CR" sz="1300" b="1">
              <a:solidFill>
                <a:schemeClr val="lt1"/>
              </a:solidFill>
              <a:latin typeface="Trade Gothic Next" panose="020B0503040303020004" pitchFamily="34" charset="0"/>
              <a:ea typeface="+mn-ea"/>
              <a:cs typeface="+mn-cs"/>
            </a:rPr>
            <a:t>de admisibilidad</a:t>
          </a:r>
        </a:p>
      </xdr:txBody>
    </xdr:sp>
    <xdr:clientData/>
  </xdr:twoCellAnchor>
  <xdr:twoCellAnchor>
    <xdr:from>
      <xdr:col>3</xdr:col>
      <xdr:colOff>754980</xdr:colOff>
      <xdr:row>9</xdr:row>
      <xdr:rowOff>124825</xdr:rowOff>
    </xdr:from>
    <xdr:to>
      <xdr:col>6</xdr:col>
      <xdr:colOff>173547</xdr:colOff>
      <xdr:row>12</xdr:row>
      <xdr:rowOff>105189</xdr:rowOff>
    </xdr:to>
    <xdr:sp macro="" textlink="">
      <xdr:nvSpPr>
        <xdr:cNvPr id="5" name="Rectángulo 6">
          <a:hlinkClick xmlns:r="http://schemas.openxmlformats.org/officeDocument/2006/relationships" r:id="rId13"/>
          <a:extLst>
            <a:ext uri="{FF2B5EF4-FFF2-40B4-BE49-F238E27FC236}">
              <a16:creationId xmlns:a16="http://schemas.microsoft.com/office/drawing/2014/main" id="{AF0861C3-7A3F-4744-BC5B-CD29AE8EB1A9}"/>
            </a:ext>
          </a:extLst>
        </xdr:cNvPr>
        <xdr:cNvSpPr/>
      </xdr:nvSpPr>
      <xdr:spPr>
        <a:xfrm>
          <a:off x="2793330" y="5449300"/>
          <a:ext cx="1818867" cy="809039"/>
        </a:xfrm>
        <a:prstGeom prst="roundRect">
          <a:avLst/>
        </a:prstGeom>
        <a:solidFill>
          <a:schemeClr val="tx2">
            <a:lumMod val="60000"/>
            <a:lumOff val="40000"/>
          </a:schemeClr>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s-CR" sz="1300" b="1">
              <a:solidFill>
                <a:schemeClr val="lt1"/>
              </a:solidFill>
              <a:latin typeface="Trade Gothic Next" panose="020B0503040303020004" pitchFamily="34" charset="0"/>
              <a:ea typeface="+mn-ea"/>
              <a:cs typeface="+mn-cs"/>
            </a:rPr>
            <a:t>Posibles</a:t>
          </a:r>
          <a:r>
            <a:rPr lang="es-CR" sz="1300" b="1" baseline="0">
              <a:solidFill>
                <a:schemeClr val="lt1"/>
              </a:solidFill>
              <a:latin typeface="Trade Gothic Next" panose="020B0503040303020004" pitchFamily="34" charset="0"/>
              <a:ea typeface="+mn-ea"/>
              <a:cs typeface="+mn-cs"/>
            </a:rPr>
            <a:t> de condiciones de admisibilidad</a:t>
          </a:r>
          <a:endParaRPr lang="es-CR" sz="1300" b="1">
            <a:solidFill>
              <a:schemeClr val="lt1"/>
            </a:solidFill>
            <a:latin typeface="Trade Gothic Next" panose="020B0503040303020004" pitchFamily="34" charset="0"/>
            <a:ea typeface="+mn-ea"/>
            <a:cs typeface="+mn-cs"/>
          </a:endParaRPr>
        </a:p>
      </xdr:txBody>
    </xdr:sp>
    <xdr:clientData/>
  </xdr:twoCellAnchor>
  <xdr:twoCellAnchor>
    <xdr:from>
      <xdr:col>10</xdr:col>
      <xdr:colOff>641348</xdr:colOff>
      <xdr:row>8</xdr:row>
      <xdr:rowOff>28575</xdr:rowOff>
    </xdr:from>
    <xdr:to>
      <xdr:col>14</xdr:col>
      <xdr:colOff>666750</xdr:colOff>
      <xdr:row>12</xdr:row>
      <xdr:rowOff>9525</xdr:rowOff>
    </xdr:to>
    <xdr:sp macro="" textlink="">
      <xdr:nvSpPr>
        <xdr:cNvPr id="9" name="TextBox 8">
          <a:extLst>
            <a:ext uri="{FF2B5EF4-FFF2-40B4-BE49-F238E27FC236}">
              <a16:creationId xmlns:a16="http://schemas.microsoft.com/office/drawing/2014/main" id="{83AB75E0-36B8-47EF-97C0-C1A6F00D5469}"/>
            </a:ext>
          </a:extLst>
        </xdr:cNvPr>
        <xdr:cNvSpPr txBox="1"/>
      </xdr:nvSpPr>
      <xdr:spPr>
        <a:xfrm>
          <a:off x="8832848" y="3914775"/>
          <a:ext cx="3225802" cy="1962150"/>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200">
              <a:solidFill>
                <a:schemeClr val="tx1"/>
              </a:solidFill>
              <a:effectLst/>
              <a:latin typeface="Trade Gothic Next" panose="020B0503040303020004" pitchFamily="34" charset="0"/>
              <a:ea typeface="+mn-ea"/>
              <a:cs typeface="+mn-cs"/>
            </a:rPr>
            <a:t>Cuando en un proceso de contratación existan </a:t>
          </a:r>
          <a:r>
            <a:rPr lang="es-CR" sz="1200" b="1">
              <a:solidFill>
                <a:schemeClr val="tx1"/>
              </a:solidFill>
              <a:effectLst/>
              <a:latin typeface="Trade Gothic Next" panose="020B0503040303020004" pitchFamily="34" charset="0"/>
              <a:ea typeface="+mn-ea"/>
              <a:cs typeface="+mn-cs"/>
            </a:rPr>
            <a:t>diferentes líneas y por ende</a:t>
          </a:r>
          <a:r>
            <a:rPr lang="es-CR" sz="1200" b="1" baseline="0">
              <a:solidFill>
                <a:schemeClr val="tx1"/>
              </a:solidFill>
              <a:effectLst/>
              <a:latin typeface="Trade Gothic Next" panose="020B0503040303020004" pitchFamily="34" charset="0"/>
              <a:ea typeface="+mn-ea"/>
              <a:cs typeface="+mn-cs"/>
            </a:rPr>
            <a:t> diferentes</a:t>
          </a:r>
          <a:r>
            <a:rPr lang="es-CR" sz="1200" b="1">
              <a:solidFill>
                <a:schemeClr val="tx1"/>
              </a:solidFill>
              <a:effectLst/>
              <a:latin typeface="Trade Gothic Next" panose="020B0503040303020004" pitchFamily="34" charset="0"/>
              <a:ea typeface="+mn-ea"/>
              <a:cs typeface="+mn-cs"/>
            </a:rPr>
            <a:t> criterios de evaluación</a:t>
          </a:r>
          <a:r>
            <a:rPr lang="es-CR" sz="1200">
              <a:solidFill>
                <a:schemeClr val="tx1"/>
              </a:solidFill>
              <a:effectLst/>
              <a:latin typeface="Trade Gothic Next" panose="020B0503040303020004" pitchFamily="34" charset="0"/>
              <a:ea typeface="+mn-ea"/>
              <a:cs typeface="+mn-cs"/>
            </a:rPr>
            <a:t>, se recomienda </a:t>
          </a:r>
          <a:r>
            <a:rPr lang="es-CR" sz="1200" b="1">
              <a:solidFill>
                <a:schemeClr val="tx1"/>
              </a:solidFill>
              <a:effectLst/>
              <a:latin typeface="Trade Gothic Next" panose="020B0503040303020004" pitchFamily="34" charset="0"/>
              <a:ea typeface="+mn-ea"/>
              <a:cs typeface="+mn-cs"/>
            </a:rPr>
            <a:t>agrupar las líneas o partidas con los mismos criterios de CPE</a:t>
          </a:r>
          <a:r>
            <a:rPr lang="es-CR" sz="1200" b="0" baseline="0">
              <a:solidFill>
                <a:schemeClr val="tx1"/>
              </a:solidFill>
              <a:effectLst/>
              <a:latin typeface="Trade Gothic Next" panose="020B0503040303020004" pitchFamily="34" charset="0"/>
              <a:ea typeface="+mn-ea"/>
              <a:cs typeface="+mn-cs"/>
            </a:rPr>
            <a:t> y aplicar la MECE a cada agrupación. E</a:t>
          </a:r>
          <a:r>
            <a:rPr lang="es-CR" sz="1200">
              <a:solidFill>
                <a:schemeClr val="tx1"/>
              </a:solidFill>
              <a:effectLst/>
              <a:latin typeface="Trade Gothic Next" panose="020B0503040303020004" pitchFamily="34" charset="0"/>
              <a:ea typeface="+mn-ea"/>
              <a:cs typeface="+mn-cs"/>
            </a:rPr>
            <a:t>s decir tendrá, al definir diferentes criterios por partida y debería</a:t>
          </a:r>
          <a:r>
            <a:rPr lang="es-CR" sz="1200" baseline="0">
              <a:solidFill>
                <a:schemeClr val="tx1"/>
              </a:solidFill>
              <a:effectLst/>
              <a:latin typeface="Trade Gothic Next" panose="020B0503040303020004" pitchFamily="34" charset="0"/>
              <a:ea typeface="+mn-ea"/>
              <a:cs typeface="+mn-cs"/>
            </a:rPr>
            <a:t> </a:t>
          </a:r>
          <a:r>
            <a:rPr lang="es-CR" sz="1200">
              <a:solidFill>
                <a:schemeClr val="tx1"/>
              </a:solidFill>
              <a:effectLst/>
              <a:latin typeface="Trade Gothic Next" panose="020B0503040303020004" pitchFamily="34" charset="0"/>
              <a:ea typeface="+mn-ea"/>
              <a:cs typeface="+mn-cs"/>
            </a:rPr>
            <a:t>aplicar diferentes matrices MECE (hojas o pestañas) para la evaluación de cada objeto contractual,</a:t>
          </a:r>
          <a:r>
            <a:rPr lang="es-CR" sz="1200" baseline="0">
              <a:solidFill>
                <a:schemeClr val="tx1"/>
              </a:solidFill>
              <a:effectLst/>
              <a:latin typeface="Trade Gothic Next" panose="020B0503040303020004" pitchFamily="34" charset="0"/>
              <a:ea typeface="+mn-ea"/>
              <a:cs typeface="+mn-cs"/>
            </a:rPr>
            <a:t> según corresponda</a:t>
          </a:r>
          <a:r>
            <a:rPr lang="es-CR" sz="1200">
              <a:solidFill>
                <a:schemeClr val="tx1"/>
              </a:solidFill>
              <a:effectLst/>
              <a:latin typeface="Trade Gothic Next" panose="020B0503040303020004" pitchFamily="34" charset="0"/>
              <a:ea typeface="+mn-ea"/>
              <a:cs typeface="+mn-cs"/>
            </a:rPr>
            <a:t> </a:t>
          </a:r>
        </a:p>
      </xdr:txBody>
    </xdr:sp>
    <xdr:clientData/>
  </xdr:twoCellAnchor>
  <xdr:twoCellAnchor editAs="oneCell">
    <xdr:from>
      <xdr:col>10</xdr:col>
      <xdr:colOff>303553</xdr:colOff>
      <xdr:row>5</xdr:row>
      <xdr:rowOff>2402682</xdr:rowOff>
    </xdr:from>
    <xdr:to>
      <xdr:col>11</xdr:col>
      <xdr:colOff>429759</xdr:colOff>
      <xdr:row>8</xdr:row>
      <xdr:rowOff>285879</xdr:rowOff>
    </xdr:to>
    <xdr:pic>
      <xdr:nvPicPr>
        <xdr:cNvPr id="11" name="Graphic 10" descr="Comment Important with solid fill">
          <a:extLst>
            <a:ext uri="{FF2B5EF4-FFF2-40B4-BE49-F238E27FC236}">
              <a16:creationId xmlns:a16="http://schemas.microsoft.com/office/drawing/2014/main" id="{792326CD-137D-4789-BB3A-D7E2E8822315}"/>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7942603" y="3259932"/>
          <a:ext cx="923131" cy="912147"/>
        </a:xfrm>
        <a:prstGeom prst="rect">
          <a:avLst/>
        </a:prstGeom>
      </xdr:spPr>
    </xdr:pic>
    <xdr:clientData/>
  </xdr:twoCellAnchor>
  <xdr:twoCellAnchor>
    <xdr:from>
      <xdr:col>11</xdr:col>
      <xdr:colOff>50798</xdr:colOff>
      <xdr:row>17</xdr:row>
      <xdr:rowOff>598037</xdr:rowOff>
    </xdr:from>
    <xdr:to>
      <xdr:col>14</xdr:col>
      <xdr:colOff>720725</xdr:colOff>
      <xdr:row>22</xdr:row>
      <xdr:rowOff>53975</xdr:rowOff>
    </xdr:to>
    <xdr:sp macro="" textlink="">
      <xdr:nvSpPr>
        <xdr:cNvPr id="4" name="TextBox 3">
          <a:extLst>
            <a:ext uri="{FF2B5EF4-FFF2-40B4-BE49-F238E27FC236}">
              <a16:creationId xmlns:a16="http://schemas.microsoft.com/office/drawing/2014/main" id="{9D8550A8-B822-48B0-8FBC-3184395D342A}"/>
            </a:ext>
          </a:extLst>
        </xdr:cNvPr>
        <xdr:cNvSpPr txBox="1"/>
      </xdr:nvSpPr>
      <xdr:spPr>
        <a:xfrm>
          <a:off x="8489948" y="11199362"/>
          <a:ext cx="3070227" cy="1770513"/>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200">
              <a:solidFill>
                <a:schemeClr val="tx1"/>
              </a:solidFill>
              <a:effectLst/>
              <a:latin typeface="Trade Gothic Next" panose="020B0503040303020004" pitchFamily="34" charset="0"/>
              <a:ea typeface="+mn-ea"/>
              <a:cs typeface="+mn-cs"/>
            </a:rPr>
            <a:t>Los resultados generados</a:t>
          </a:r>
          <a:r>
            <a:rPr lang="es-CR" sz="1200" baseline="0">
              <a:solidFill>
                <a:schemeClr val="tx1"/>
              </a:solidFill>
              <a:effectLst/>
              <a:latin typeface="Trade Gothic Next" panose="020B0503040303020004" pitchFamily="34" charset="0"/>
              <a:ea typeface="+mn-ea"/>
              <a:cs typeface="+mn-cs"/>
            </a:rPr>
            <a:t> por la MECE se limitan a la revisión del cumplimiento con las condiciones de admisibilidad y la evaluación de los criterios CPE. </a:t>
          </a:r>
        </a:p>
        <a:p>
          <a:pPr marL="0" marR="0" lvl="0" indent="0" algn="ctr" defTabSz="914400" eaLnBrk="1" fontAlgn="auto" latinLnBrk="0" hangingPunct="1">
            <a:lnSpc>
              <a:spcPct val="100000"/>
            </a:lnSpc>
            <a:spcBef>
              <a:spcPts val="0"/>
            </a:spcBef>
            <a:spcAft>
              <a:spcPts val="0"/>
            </a:spcAft>
            <a:buClrTx/>
            <a:buSzTx/>
            <a:buFontTx/>
            <a:buNone/>
            <a:tabLst/>
            <a:defRPr/>
          </a:pPr>
          <a:endParaRPr lang="es-CR" sz="1200" baseline="0">
            <a:solidFill>
              <a:schemeClr val="tx1"/>
            </a:solidFill>
            <a:effectLst/>
            <a:latin typeface="Trade Gothic Next" panose="020B05030403030200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R" sz="1200" baseline="0">
              <a:solidFill>
                <a:schemeClr val="tx1"/>
              </a:solidFill>
              <a:effectLst/>
              <a:latin typeface="Trade Gothic Next" panose="020B0503040303020004" pitchFamily="34" charset="0"/>
              <a:ea typeface="+mn-ea"/>
              <a:cs typeface="+mn-cs"/>
            </a:rPr>
            <a:t>Otros criterios que la Administración establezca, por ejemplo, precio o experiencia, no se incluyen dentro de la MECE. </a:t>
          </a:r>
          <a:endParaRPr lang="es-CR" sz="1200">
            <a:solidFill>
              <a:schemeClr val="tx1"/>
            </a:solidFill>
            <a:effectLst/>
            <a:latin typeface="Trade Gothic Next" panose="020B0503040303020004" pitchFamily="34" charset="0"/>
            <a:ea typeface="+mn-ea"/>
            <a:cs typeface="+mn-cs"/>
          </a:endParaRPr>
        </a:p>
      </xdr:txBody>
    </xdr:sp>
    <xdr:clientData/>
  </xdr:twoCellAnchor>
  <xdr:twoCellAnchor editAs="oneCell">
    <xdr:from>
      <xdr:col>10</xdr:col>
      <xdr:colOff>387350</xdr:colOff>
      <xdr:row>16</xdr:row>
      <xdr:rowOff>228600</xdr:rowOff>
    </xdr:from>
    <xdr:to>
      <xdr:col>11</xdr:col>
      <xdr:colOff>513556</xdr:colOff>
      <xdr:row>18</xdr:row>
      <xdr:rowOff>219997</xdr:rowOff>
    </xdr:to>
    <xdr:pic>
      <xdr:nvPicPr>
        <xdr:cNvPr id="8" name="Graphic 7" descr="Comment Important with solid fill">
          <a:extLst>
            <a:ext uri="{FF2B5EF4-FFF2-40B4-BE49-F238E27FC236}">
              <a16:creationId xmlns:a16="http://schemas.microsoft.com/office/drawing/2014/main" id="{734FD4CA-50BD-4983-A7DD-966FDF60CEE7}"/>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8026400" y="9401175"/>
          <a:ext cx="926306" cy="912147"/>
        </a:xfrm>
        <a:prstGeom prst="rect">
          <a:avLst/>
        </a:prstGeom>
      </xdr:spPr>
    </xdr:pic>
    <xdr:clientData/>
  </xdr:twoCellAnchor>
  <xdr:twoCellAnchor>
    <xdr:from>
      <xdr:col>5</xdr:col>
      <xdr:colOff>286658</xdr:colOff>
      <xdr:row>5</xdr:row>
      <xdr:rowOff>2159000</xdr:rowOff>
    </xdr:from>
    <xdr:to>
      <xdr:col>5</xdr:col>
      <xdr:colOff>790575</xdr:colOff>
      <xdr:row>5</xdr:row>
      <xdr:rowOff>2349500</xdr:rowOff>
    </xdr:to>
    <xdr:sp macro="" textlink="">
      <xdr:nvSpPr>
        <xdr:cNvPr id="10" name="Rectangle: Rounded Corners 9">
          <a:extLst>
            <a:ext uri="{FF2B5EF4-FFF2-40B4-BE49-F238E27FC236}">
              <a16:creationId xmlns:a16="http://schemas.microsoft.com/office/drawing/2014/main" id="{840E86D7-DB6E-4571-82C8-02D4D02CAF43}"/>
            </a:ext>
          </a:extLst>
        </xdr:cNvPr>
        <xdr:cNvSpPr/>
      </xdr:nvSpPr>
      <xdr:spPr>
        <a:xfrm>
          <a:off x="3925208" y="3016250"/>
          <a:ext cx="503917" cy="190500"/>
        </a:xfrm>
        <a:prstGeom prst="round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twoCellAnchor editAs="oneCell">
    <xdr:from>
      <xdr:col>3</xdr:col>
      <xdr:colOff>136224</xdr:colOff>
      <xdr:row>11</xdr:row>
      <xdr:rowOff>151425</xdr:rowOff>
    </xdr:from>
    <xdr:to>
      <xdr:col>3</xdr:col>
      <xdr:colOff>492125</xdr:colOff>
      <xdr:row>12</xdr:row>
      <xdr:rowOff>239193</xdr:rowOff>
    </xdr:to>
    <xdr:pic>
      <xdr:nvPicPr>
        <xdr:cNvPr id="12" name="Graphic 11" descr="Cursor with solid fill">
          <a:extLst>
            <a:ext uri="{FF2B5EF4-FFF2-40B4-BE49-F238E27FC236}">
              <a16:creationId xmlns:a16="http://schemas.microsoft.com/office/drawing/2014/main" id="{987B48F4-A4B8-454C-BB1B-FA6290DE2DB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174574" y="6028350"/>
          <a:ext cx="355901" cy="360818"/>
        </a:xfrm>
        <a:prstGeom prst="rect">
          <a:avLst/>
        </a:prstGeom>
      </xdr:spPr>
    </xdr:pic>
    <xdr:clientData/>
  </xdr:twoCellAnchor>
  <xdr:twoCellAnchor editAs="oneCell">
    <xdr:from>
      <xdr:col>5</xdr:col>
      <xdr:colOff>774399</xdr:colOff>
      <xdr:row>11</xdr:row>
      <xdr:rowOff>145075</xdr:rowOff>
    </xdr:from>
    <xdr:to>
      <xdr:col>6</xdr:col>
      <xdr:colOff>333375</xdr:colOff>
      <xdr:row>12</xdr:row>
      <xdr:rowOff>226493</xdr:rowOff>
    </xdr:to>
    <xdr:pic>
      <xdr:nvPicPr>
        <xdr:cNvPr id="13" name="Graphic 12" descr="Cursor with solid fill">
          <a:extLst>
            <a:ext uri="{FF2B5EF4-FFF2-40B4-BE49-F238E27FC236}">
              <a16:creationId xmlns:a16="http://schemas.microsoft.com/office/drawing/2014/main" id="{909EF8C7-82BC-4513-A79B-83C5DA130965}"/>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412949" y="6022000"/>
          <a:ext cx="359076" cy="357643"/>
        </a:xfrm>
        <a:prstGeom prst="rect">
          <a:avLst/>
        </a:prstGeom>
      </xdr:spPr>
    </xdr:pic>
    <xdr:clientData/>
  </xdr:twoCellAnchor>
  <xdr:twoCellAnchor editAs="oneCell">
    <xdr:from>
      <xdr:col>5</xdr:col>
      <xdr:colOff>736299</xdr:colOff>
      <xdr:row>15</xdr:row>
      <xdr:rowOff>78400</xdr:rowOff>
    </xdr:from>
    <xdr:to>
      <xdr:col>6</xdr:col>
      <xdr:colOff>292100</xdr:colOff>
      <xdr:row>16</xdr:row>
      <xdr:rowOff>258243</xdr:rowOff>
    </xdr:to>
    <xdr:pic>
      <xdr:nvPicPr>
        <xdr:cNvPr id="14" name="Graphic 13" descr="Cursor with solid fill">
          <a:extLst>
            <a:ext uri="{FF2B5EF4-FFF2-40B4-BE49-F238E27FC236}">
              <a16:creationId xmlns:a16="http://schemas.microsoft.com/office/drawing/2014/main" id="{D8BA5E97-BF6C-48FB-B15D-FD784B4FE20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374849" y="9070000"/>
          <a:ext cx="359076" cy="357643"/>
        </a:xfrm>
        <a:prstGeom prst="rect">
          <a:avLst/>
        </a:prstGeom>
      </xdr:spPr>
    </xdr:pic>
    <xdr:clientData/>
  </xdr:twoCellAnchor>
  <xdr:twoCellAnchor editAs="oneCell">
    <xdr:from>
      <xdr:col>3</xdr:col>
      <xdr:colOff>98124</xdr:colOff>
      <xdr:row>15</xdr:row>
      <xdr:rowOff>97450</xdr:rowOff>
    </xdr:from>
    <xdr:to>
      <xdr:col>3</xdr:col>
      <xdr:colOff>454025</xdr:colOff>
      <xdr:row>16</xdr:row>
      <xdr:rowOff>274118</xdr:rowOff>
    </xdr:to>
    <xdr:pic>
      <xdr:nvPicPr>
        <xdr:cNvPr id="15" name="Graphic 14" descr="Cursor with solid fill">
          <a:extLst>
            <a:ext uri="{FF2B5EF4-FFF2-40B4-BE49-F238E27FC236}">
              <a16:creationId xmlns:a16="http://schemas.microsoft.com/office/drawing/2014/main" id="{D8C218CD-7EB7-44E4-B0B7-D07A1D59A8E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2136474" y="9089050"/>
          <a:ext cx="355901" cy="360818"/>
        </a:xfrm>
        <a:prstGeom prst="rect">
          <a:avLst/>
        </a:prstGeom>
      </xdr:spPr>
    </xdr:pic>
    <xdr:clientData/>
  </xdr:twoCellAnchor>
  <xdr:twoCellAnchor editAs="oneCell">
    <xdr:from>
      <xdr:col>3</xdr:col>
      <xdr:colOff>152099</xdr:colOff>
      <xdr:row>21</xdr:row>
      <xdr:rowOff>30775</xdr:rowOff>
    </xdr:from>
    <xdr:to>
      <xdr:col>3</xdr:col>
      <xdr:colOff>514350</xdr:colOff>
      <xdr:row>22</xdr:row>
      <xdr:rowOff>35993</xdr:rowOff>
    </xdr:to>
    <xdr:pic>
      <xdr:nvPicPr>
        <xdr:cNvPr id="16" name="Graphic 15" descr="Cursor with solid fill">
          <a:extLst>
            <a:ext uri="{FF2B5EF4-FFF2-40B4-BE49-F238E27FC236}">
              <a16:creationId xmlns:a16="http://schemas.microsoft.com/office/drawing/2014/main" id="{6A75B005-8EAA-44D7-8BA9-8CAB526AA673}"/>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2190449" y="11470300"/>
          <a:ext cx="362251" cy="357643"/>
        </a:xfrm>
        <a:prstGeom prst="rect">
          <a:avLst/>
        </a:prstGeom>
      </xdr:spPr>
    </xdr:pic>
    <xdr:clientData/>
  </xdr:twoCellAnchor>
  <xdr:twoCellAnchor editAs="oneCell">
    <xdr:from>
      <xdr:col>5</xdr:col>
      <xdr:colOff>714074</xdr:colOff>
      <xdr:row>21</xdr:row>
      <xdr:rowOff>18075</xdr:rowOff>
    </xdr:from>
    <xdr:to>
      <xdr:col>6</xdr:col>
      <xdr:colOff>273050</xdr:colOff>
      <xdr:row>22</xdr:row>
      <xdr:rowOff>29643</xdr:rowOff>
    </xdr:to>
    <xdr:pic>
      <xdr:nvPicPr>
        <xdr:cNvPr id="17" name="Graphic 16" descr="Cursor with solid fill">
          <a:extLst>
            <a:ext uri="{FF2B5EF4-FFF2-40B4-BE49-F238E27FC236}">
              <a16:creationId xmlns:a16="http://schemas.microsoft.com/office/drawing/2014/main" id="{CB2329BD-7EC6-43E7-8C37-4625CB03CC2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352624" y="11457600"/>
          <a:ext cx="362251" cy="360818"/>
        </a:xfrm>
        <a:prstGeom prst="rect">
          <a:avLst/>
        </a:prstGeom>
      </xdr:spPr>
    </xdr:pic>
    <xdr:clientData/>
  </xdr:twoCellAnchor>
  <xdr:twoCellAnchor editAs="oneCell">
    <xdr:from>
      <xdr:col>8</xdr:col>
      <xdr:colOff>526749</xdr:colOff>
      <xdr:row>21</xdr:row>
      <xdr:rowOff>8550</xdr:rowOff>
    </xdr:from>
    <xdr:to>
      <xdr:col>9</xdr:col>
      <xdr:colOff>82550</xdr:colOff>
      <xdr:row>22</xdr:row>
      <xdr:rowOff>16943</xdr:rowOff>
    </xdr:to>
    <xdr:pic>
      <xdr:nvPicPr>
        <xdr:cNvPr id="20" name="Graphic 19" descr="Cursor with solid fill">
          <a:extLst>
            <a:ext uri="{FF2B5EF4-FFF2-40B4-BE49-F238E27FC236}">
              <a16:creationId xmlns:a16="http://schemas.microsoft.com/office/drawing/2014/main" id="{8B3F7BD8-1F03-4B02-A9B1-548273DB2D3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6565599" y="11448075"/>
          <a:ext cx="359076" cy="3608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201084</xdr:colOff>
      <xdr:row>0</xdr:row>
      <xdr:rowOff>101600</xdr:rowOff>
    </xdr:from>
    <xdr:to>
      <xdr:col>4</xdr:col>
      <xdr:colOff>1115836</xdr:colOff>
      <xdr:row>3</xdr:row>
      <xdr:rowOff>68591</xdr:rowOff>
    </xdr:to>
    <xdr:pic>
      <xdr:nvPicPr>
        <xdr:cNvPr id="4" name="Graphic 3" descr="Car with solid fill">
          <a:extLst>
            <a:ext uri="{FF2B5EF4-FFF2-40B4-BE49-F238E27FC236}">
              <a16:creationId xmlns:a16="http://schemas.microsoft.com/office/drawing/2014/main" id="{9C150FAF-02AB-4E3B-9D7E-6F24A53014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030634" y="101600"/>
          <a:ext cx="914752" cy="935366"/>
        </a:xfrm>
        <a:prstGeom prst="rect">
          <a:avLst/>
        </a:prstGeom>
      </xdr:spPr>
    </xdr:pic>
    <xdr:clientData/>
  </xdr:twoCellAnchor>
  <xdr:twoCellAnchor>
    <xdr:from>
      <xdr:col>6</xdr:col>
      <xdr:colOff>238125</xdr:colOff>
      <xdr:row>0</xdr:row>
      <xdr:rowOff>133350</xdr:rowOff>
    </xdr:from>
    <xdr:to>
      <xdr:col>8</xdr:col>
      <xdr:colOff>40333</xdr:colOff>
      <xdr:row>2</xdr:row>
      <xdr:rowOff>133569</xdr:rowOff>
    </xdr:to>
    <xdr:sp macro="" textlink="">
      <xdr:nvSpPr>
        <xdr:cNvPr id="5" name="Rectángulo 11">
          <a:hlinkClick xmlns:r="http://schemas.openxmlformats.org/officeDocument/2006/relationships" r:id="rId3"/>
          <a:extLst>
            <a:ext uri="{FF2B5EF4-FFF2-40B4-BE49-F238E27FC236}">
              <a16:creationId xmlns:a16="http://schemas.microsoft.com/office/drawing/2014/main" id="{0390D35C-A0C4-4BAE-B84A-FB8E72ED940A}"/>
            </a:ext>
            <a:ext uri="{147F2762-F138-4A5C-976F-8EAC2B608ADB}">
              <a16:predDERef xmlns:a16="http://schemas.microsoft.com/office/drawing/2014/main" pred="{682D7F23-447B-4577-850C-22A6088BDB2E}"/>
            </a:ext>
          </a:extLst>
        </xdr:cNvPr>
        <xdr:cNvSpPr/>
      </xdr:nvSpPr>
      <xdr:spPr>
        <a:xfrm>
          <a:off x="16497300" y="133350"/>
          <a:ext cx="1097608" cy="476469"/>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250535</xdr:colOff>
      <xdr:row>2</xdr:row>
      <xdr:rowOff>229949</xdr:rowOff>
    </xdr:from>
    <xdr:to>
      <xdr:col>10</xdr:col>
      <xdr:colOff>135622</xdr:colOff>
      <xdr:row>5</xdr:row>
      <xdr:rowOff>104775</xdr:rowOff>
    </xdr:to>
    <xdr:sp macro="" textlink="">
      <xdr:nvSpPr>
        <xdr:cNvPr id="7" name="Rectángulo 6">
          <a:hlinkClick xmlns:r="http://schemas.openxmlformats.org/officeDocument/2006/relationships" r:id="rId4"/>
          <a:extLst>
            <a:ext uri="{FF2B5EF4-FFF2-40B4-BE49-F238E27FC236}">
              <a16:creationId xmlns:a16="http://schemas.microsoft.com/office/drawing/2014/main" id="{416E6011-A993-4F37-9E61-00E925C3C787}"/>
            </a:ext>
          </a:extLst>
        </xdr:cNvPr>
        <xdr:cNvSpPr/>
      </xdr:nvSpPr>
      <xdr:spPr>
        <a:xfrm>
          <a:off x="16509710" y="706199"/>
          <a:ext cx="2475887" cy="617776"/>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4334</xdr:colOff>
      <xdr:row>1</xdr:row>
      <xdr:rowOff>7106</xdr:rowOff>
    </xdr:from>
    <xdr:to>
      <xdr:col>4</xdr:col>
      <xdr:colOff>789671</xdr:colOff>
      <xdr:row>3</xdr:row>
      <xdr:rowOff>39227</xdr:rowOff>
    </xdr:to>
    <xdr:pic>
      <xdr:nvPicPr>
        <xdr:cNvPr id="5" name="Graphic 4" descr="Catering with solid fill">
          <a:extLst>
            <a:ext uri="{FF2B5EF4-FFF2-40B4-BE49-F238E27FC236}">
              <a16:creationId xmlns:a16="http://schemas.microsoft.com/office/drawing/2014/main" id="{3F02B47C-4860-490D-8B3D-D3757219EB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0501" y="197606"/>
          <a:ext cx="785337" cy="786713"/>
        </a:xfrm>
        <a:prstGeom prst="rect">
          <a:avLst/>
        </a:prstGeom>
      </xdr:spPr>
    </xdr:pic>
    <xdr:clientData/>
  </xdr:twoCellAnchor>
  <xdr:twoCellAnchor>
    <xdr:from>
      <xdr:col>6</xdr:col>
      <xdr:colOff>264583</xdr:colOff>
      <xdr:row>0</xdr:row>
      <xdr:rowOff>105834</xdr:rowOff>
    </xdr:from>
    <xdr:to>
      <xdr:col>8</xdr:col>
      <xdr:colOff>66792</xdr:colOff>
      <xdr:row>2</xdr:row>
      <xdr:rowOff>106053</xdr:rowOff>
    </xdr:to>
    <xdr:sp macro="" textlink="">
      <xdr:nvSpPr>
        <xdr:cNvPr id="6" name="Rectángulo 11">
          <a:hlinkClick xmlns:r="http://schemas.openxmlformats.org/officeDocument/2006/relationships" r:id="rId3"/>
          <a:extLst>
            <a:ext uri="{FF2B5EF4-FFF2-40B4-BE49-F238E27FC236}">
              <a16:creationId xmlns:a16="http://schemas.microsoft.com/office/drawing/2014/main" id="{950C5F44-B633-4E75-8D77-119581B78398}"/>
            </a:ext>
            <a:ext uri="{147F2762-F138-4A5C-976F-8EAC2B608ADB}">
              <a16:predDERef xmlns:a16="http://schemas.microsoft.com/office/drawing/2014/main" pred="{682D7F23-447B-4577-850C-22A6088BDB2E}"/>
            </a:ext>
          </a:extLst>
        </xdr:cNvPr>
        <xdr:cNvSpPr/>
      </xdr:nvSpPr>
      <xdr:spPr>
        <a:xfrm>
          <a:off x="16129000" y="105834"/>
          <a:ext cx="1093375" cy="529386"/>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276993</xdr:colOff>
      <xdr:row>2</xdr:row>
      <xdr:rowOff>202433</xdr:rowOff>
    </xdr:from>
    <xdr:to>
      <xdr:col>10</xdr:col>
      <xdr:colOff>162081</xdr:colOff>
      <xdr:row>5</xdr:row>
      <xdr:rowOff>98426</xdr:rowOff>
    </xdr:to>
    <xdr:sp macro="" textlink="">
      <xdr:nvSpPr>
        <xdr:cNvPr id="7" name="Rectángulo 6">
          <a:hlinkClick xmlns:r="http://schemas.openxmlformats.org/officeDocument/2006/relationships" r:id="rId4"/>
          <a:extLst>
            <a:ext uri="{FF2B5EF4-FFF2-40B4-BE49-F238E27FC236}">
              <a16:creationId xmlns:a16="http://schemas.microsoft.com/office/drawing/2014/main" id="{71D4118B-61B9-416C-A956-D8410EA87A34}"/>
            </a:ext>
          </a:extLst>
        </xdr:cNvPr>
        <xdr:cNvSpPr/>
      </xdr:nvSpPr>
      <xdr:spPr>
        <a:xfrm>
          <a:off x="16141410" y="731600"/>
          <a:ext cx="2467421" cy="700326"/>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xdr:from>
      <xdr:col>6</xdr:col>
      <xdr:colOff>328083</xdr:colOff>
      <xdr:row>6</xdr:row>
      <xdr:rowOff>84666</xdr:rowOff>
    </xdr:from>
    <xdr:to>
      <xdr:col>9</xdr:col>
      <xdr:colOff>477308</xdr:colOff>
      <xdr:row>6</xdr:row>
      <xdr:rowOff>1113366</xdr:rowOff>
    </xdr:to>
    <xdr:sp macro="" textlink="">
      <xdr:nvSpPr>
        <xdr:cNvPr id="2" name="Rectángulo 11">
          <a:hlinkClick xmlns:r="http://schemas.openxmlformats.org/officeDocument/2006/relationships" r:id="rId5"/>
          <a:extLst>
            <a:ext uri="{FF2B5EF4-FFF2-40B4-BE49-F238E27FC236}">
              <a16:creationId xmlns:a16="http://schemas.microsoft.com/office/drawing/2014/main" id="{5228F995-FFB9-40CE-8FFC-864E4CEABFB5}"/>
            </a:ext>
            <a:ext uri="{147F2762-F138-4A5C-976F-8EAC2B608ADB}">
              <a16:predDERef xmlns:a16="http://schemas.microsoft.com/office/drawing/2014/main" pred="{682D7F23-447B-4577-850C-22A6088BDB2E}"/>
            </a:ext>
          </a:extLst>
        </xdr:cNvPr>
        <xdr:cNvSpPr/>
      </xdr:nvSpPr>
      <xdr:spPr>
        <a:xfrm>
          <a:off x="16192500" y="1598083"/>
          <a:ext cx="2085975"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Al ser un servicio, aplican criterios referidos al oferente</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3</xdr:col>
      <xdr:colOff>536251</xdr:colOff>
      <xdr:row>10</xdr:row>
      <xdr:rowOff>500974</xdr:rowOff>
    </xdr:from>
    <xdr:ext cx="2747309" cy="2281314"/>
    <xdr:pic>
      <xdr:nvPicPr>
        <xdr:cNvPr id="3" name="Picture 5">
          <a:extLst>
            <a:ext uri="{FF2B5EF4-FFF2-40B4-BE49-F238E27FC236}">
              <a16:creationId xmlns:a16="http://schemas.microsoft.com/office/drawing/2014/main" id="{000D52A4-BD0E-4790-BD69-BCAEF3E0B987}"/>
            </a:ext>
          </a:extLst>
        </xdr:cNvPr>
        <xdr:cNvPicPr>
          <a:picLocks noChangeAspect="1"/>
        </xdr:cNvPicPr>
      </xdr:nvPicPr>
      <xdr:blipFill>
        <a:blip xmlns:r="http://schemas.openxmlformats.org/officeDocument/2006/relationships" r:embed="rId1"/>
        <a:stretch>
          <a:fillRect/>
        </a:stretch>
      </xdr:blipFill>
      <xdr:spPr>
        <a:xfrm>
          <a:off x="4413486" y="11090533"/>
          <a:ext cx="2747309" cy="2281314"/>
        </a:xfrm>
        <a:prstGeom prst="rect">
          <a:avLst/>
        </a:prstGeom>
      </xdr:spPr>
    </xdr:pic>
    <xdr:clientData/>
  </xdr:oneCellAnchor>
  <xdr:oneCellAnchor>
    <xdr:from>
      <xdr:col>3</xdr:col>
      <xdr:colOff>1060080</xdr:colOff>
      <xdr:row>23</xdr:row>
      <xdr:rowOff>453220</xdr:rowOff>
    </xdr:from>
    <xdr:ext cx="2502002" cy="3385385"/>
    <xdr:pic>
      <xdr:nvPicPr>
        <xdr:cNvPr id="6" name="Picture 6">
          <a:extLst>
            <a:ext uri="{FF2B5EF4-FFF2-40B4-BE49-F238E27FC236}">
              <a16:creationId xmlns:a16="http://schemas.microsoft.com/office/drawing/2014/main" id="{56D7F796-12F8-4F7A-AFDF-AC2A93A8D2C5}"/>
            </a:ext>
          </a:extLst>
        </xdr:cNvPr>
        <xdr:cNvPicPr>
          <a:picLocks noChangeAspect="1"/>
        </xdr:cNvPicPr>
      </xdr:nvPicPr>
      <xdr:blipFill>
        <a:blip xmlns:r="http://schemas.openxmlformats.org/officeDocument/2006/relationships" r:embed="rId2"/>
        <a:stretch>
          <a:fillRect/>
        </a:stretch>
      </xdr:blipFill>
      <xdr:spPr>
        <a:xfrm>
          <a:off x="4929845" y="34474279"/>
          <a:ext cx="2502002" cy="3385385"/>
        </a:xfrm>
        <a:prstGeom prst="rect">
          <a:avLst/>
        </a:prstGeom>
      </xdr:spPr>
    </xdr:pic>
    <xdr:clientData/>
  </xdr:oneCellAnchor>
  <xdr:twoCellAnchor editAs="oneCell">
    <xdr:from>
      <xdr:col>3</xdr:col>
      <xdr:colOff>3048001</xdr:colOff>
      <xdr:row>1</xdr:row>
      <xdr:rowOff>65927</xdr:rowOff>
    </xdr:from>
    <xdr:to>
      <xdr:col>3</xdr:col>
      <xdr:colOff>3697941</xdr:colOff>
      <xdr:row>2</xdr:row>
      <xdr:rowOff>368485</xdr:rowOff>
    </xdr:to>
    <xdr:pic>
      <xdr:nvPicPr>
        <xdr:cNvPr id="8" name="Graphic 7" descr="Formal Shirt with solid fill">
          <a:extLst>
            <a:ext uri="{FF2B5EF4-FFF2-40B4-BE49-F238E27FC236}">
              <a16:creationId xmlns:a16="http://schemas.microsoft.com/office/drawing/2014/main" id="{F641930B-D395-3ABF-5751-984952EFB5F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7216589" y="256427"/>
          <a:ext cx="649940" cy="646765"/>
        </a:xfrm>
        <a:prstGeom prst="rect">
          <a:avLst/>
        </a:prstGeom>
      </xdr:spPr>
    </xdr:pic>
    <xdr:clientData/>
  </xdr:twoCellAnchor>
  <xdr:twoCellAnchor>
    <xdr:from>
      <xdr:col>6</xdr:col>
      <xdr:colOff>179294</xdr:colOff>
      <xdr:row>0</xdr:row>
      <xdr:rowOff>89647</xdr:rowOff>
    </xdr:from>
    <xdr:to>
      <xdr:col>7</xdr:col>
      <xdr:colOff>619553</xdr:colOff>
      <xdr:row>2</xdr:row>
      <xdr:rowOff>77976</xdr:rowOff>
    </xdr:to>
    <xdr:sp macro="" textlink="">
      <xdr:nvSpPr>
        <xdr:cNvPr id="2" name="Rectángulo 11">
          <a:hlinkClick xmlns:r="http://schemas.openxmlformats.org/officeDocument/2006/relationships" r:id="rId5"/>
          <a:extLst>
            <a:ext uri="{FF2B5EF4-FFF2-40B4-BE49-F238E27FC236}">
              <a16:creationId xmlns:a16="http://schemas.microsoft.com/office/drawing/2014/main" id="{A0C42A47-92D0-493B-9A9C-1200C229BF89}"/>
            </a:ext>
            <a:ext uri="{147F2762-F138-4A5C-976F-8EAC2B608ADB}">
              <a16:predDERef xmlns:a16="http://schemas.microsoft.com/office/drawing/2014/main" pred="{682D7F23-447B-4577-850C-22A6088BDB2E}"/>
            </a:ext>
          </a:extLst>
        </xdr:cNvPr>
        <xdr:cNvSpPr/>
      </xdr:nvSpPr>
      <xdr:spPr>
        <a:xfrm>
          <a:off x="16472647" y="89647"/>
          <a:ext cx="1090200" cy="526211"/>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191704</xdr:colOff>
      <xdr:row>2</xdr:row>
      <xdr:rowOff>174356</xdr:rowOff>
    </xdr:from>
    <xdr:to>
      <xdr:col>10</xdr:col>
      <xdr:colOff>53010</xdr:colOff>
      <xdr:row>5</xdr:row>
      <xdr:rowOff>81181</xdr:rowOff>
    </xdr:to>
    <xdr:sp macro="" textlink="">
      <xdr:nvSpPr>
        <xdr:cNvPr id="5" name="Rectángulo 6">
          <a:hlinkClick xmlns:r="http://schemas.openxmlformats.org/officeDocument/2006/relationships" r:id="rId6"/>
          <a:extLst>
            <a:ext uri="{FF2B5EF4-FFF2-40B4-BE49-F238E27FC236}">
              <a16:creationId xmlns:a16="http://schemas.microsoft.com/office/drawing/2014/main" id="{365A095B-602B-4D92-A263-924E972629AA}"/>
            </a:ext>
          </a:extLst>
        </xdr:cNvPr>
        <xdr:cNvSpPr/>
      </xdr:nvSpPr>
      <xdr:spPr>
        <a:xfrm>
          <a:off x="16485057" y="712238"/>
          <a:ext cx="2461071" cy="702443"/>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212725</xdr:colOff>
      <xdr:row>1</xdr:row>
      <xdr:rowOff>6350</xdr:rowOff>
    </xdr:from>
    <xdr:to>
      <xdr:col>4</xdr:col>
      <xdr:colOff>888313</xdr:colOff>
      <xdr:row>2</xdr:row>
      <xdr:rowOff>351001</xdr:rowOff>
    </xdr:to>
    <xdr:pic>
      <xdr:nvPicPr>
        <xdr:cNvPr id="6" name="Graphic 5" descr="Paint with solid fill">
          <a:extLst>
            <a:ext uri="{FF2B5EF4-FFF2-40B4-BE49-F238E27FC236}">
              <a16:creationId xmlns:a16="http://schemas.microsoft.com/office/drawing/2014/main" id="{117C190F-1232-2857-5B36-DC627E53C62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197725" y="184150"/>
          <a:ext cx="678763" cy="684376"/>
        </a:xfrm>
        <a:prstGeom prst="rect">
          <a:avLst/>
        </a:prstGeom>
      </xdr:spPr>
    </xdr:pic>
    <xdr:clientData/>
  </xdr:twoCellAnchor>
  <xdr:twoCellAnchor>
    <xdr:from>
      <xdr:col>6</xdr:col>
      <xdr:colOff>323850</xdr:colOff>
      <xdr:row>0</xdr:row>
      <xdr:rowOff>31750</xdr:rowOff>
    </xdr:from>
    <xdr:to>
      <xdr:col>8</xdr:col>
      <xdr:colOff>118650</xdr:colOff>
      <xdr:row>2</xdr:row>
      <xdr:rowOff>24561</xdr:rowOff>
    </xdr:to>
    <xdr:sp macro="" textlink="">
      <xdr:nvSpPr>
        <xdr:cNvPr id="2" name="Rectángulo 11">
          <a:hlinkClick xmlns:r="http://schemas.openxmlformats.org/officeDocument/2006/relationships" r:id="rId3"/>
          <a:extLst>
            <a:ext uri="{FF2B5EF4-FFF2-40B4-BE49-F238E27FC236}">
              <a16:creationId xmlns:a16="http://schemas.microsoft.com/office/drawing/2014/main" id="{D761B24D-C7CE-49E1-B95E-E2922E7915FD}"/>
            </a:ext>
            <a:ext uri="{147F2762-F138-4A5C-976F-8EAC2B608ADB}">
              <a16:predDERef xmlns:a16="http://schemas.microsoft.com/office/drawing/2014/main" pred="{682D7F23-447B-4577-850C-22A6088BDB2E}"/>
            </a:ext>
          </a:extLst>
        </xdr:cNvPr>
        <xdr:cNvSpPr/>
      </xdr:nvSpPr>
      <xdr:spPr>
        <a:xfrm>
          <a:off x="13976350" y="31750"/>
          <a:ext cx="1090200" cy="526211"/>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336260</xdr:colOff>
      <xdr:row>2</xdr:row>
      <xdr:rowOff>120941</xdr:rowOff>
    </xdr:from>
    <xdr:to>
      <xdr:col>10</xdr:col>
      <xdr:colOff>206530</xdr:colOff>
      <xdr:row>5</xdr:row>
      <xdr:rowOff>63999</xdr:rowOff>
    </xdr:to>
    <xdr:sp macro="" textlink="">
      <xdr:nvSpPr>
        <xdr:cNvPr id="3" name="Rectángulo 6">
          <a:hlinkClick xmlns:r="http://schemas.openxmlformats.org/officeDocument/2006/relationships" r:id="rId4"/>
          <a:extLst>
            <a:ext uri="{FF2B5EF4-FFF2-40B4-BE49-F238E27FC236}">
              <a16:creationId xmlns:a16="http://schemas.microsoft.com/office/drawing/2014/main" id="{B485E71A-2C8A-420D-8791-19950C83565E}"/>
            </a:ext>
          </a:extLst>
        </xdr:cNvPr>
        <xdr:cNvSpPr/>
      </xdr:nvSpPr>
      <xdr:spPr>
        <a:xfrm>
          <a:off x="13988760" y="654341"/>
          <a:ext cx="2461070" cy="698708"/>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xdr:from>
      <xdr:col>6</xdr:col>
      <xdr:colOff>381000</xdr:colOff>
      <xdr:row>6</xdr:row>
      <xdr:rowOff>254000</xdr:rowOff>
    </xdr:from>
    <xdr:to>
      <xdr:col>10</xdr:col>
      <xdr:colOff>28575</xdr:colOff>
      <xdr:row>6</xdr:row>
      <xdr:rowOff>1358900</xdr:rowOff>
    </xdr:to>
    <xdr:sp macro="" textlink="">
      <xdr:nvSpPr>
        <xdr:cNvPr id="4" name="Rectángulo 11">
          <a:hlinkClick xmlns:r="http://schemas.openxmlformats.org/officeDocument/2006/relationships" r:id="rId5"/>
          <a:extLst>
            <a:ext uri="{FF2B5EF4-FFF2-40B4-BE49-F238E27FC236}">
              <a16:creationId xmlns:a16="http://schemas.microsoft.com/office/drawing/2014/main" id="{A955E4F3-AA8F-4E75-BF94-6805134B198D}"/>
            </a:ext>
            <a:ext uri="{147F2762-F138-4A5C-976F-8EAC2B608ADB}">
              <a16:predDERef xmlns:a16="http://schemas.microsoft.com/office/drawing/2014/main" pred="{682D7F23-447B-4577-850C-22A6088BDB2E}"/>
            </a:ext>
          </a:extLst>
        </xdr:cNvPr>
        <xdr:cNvSpPr/>
      </xdr:nvSpPr>
      <xdr:spPr>
        <a:xfrm>
          <a:off x="14030325" y="1739900"/>
          <a:ext cx="2238375" cy="11049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Catálogo extensivo de criterios de sostenibilidad</a:t>
          </a:r>
          <a:r>
            <a:rPr lang="es-CR" sz="1400" b="1" baseline="0">
              <a:solidFill>
                <a:schemeClr val="lt1"/>
              </a:solidFill>
              <a:latin typeface="Trade Gothic Next" panose="020B0503040303020004" pitchFamily="34" charset="0"/>
              <a:ea typeface="+mn-ea"/>
              <a:cs typeface="+mn-cs"/>
            </a:rPr>
            <a:t> para Pinturas y anticorrosivos</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6</xdr:col>
      <xdr:colOff>352425</xdr:colOff>
      <xdr:row>9</xdr:row>
      <xdr:rowOff>885825</xdr:rowOff>
    </xdr:from>
    <xdr:to>
      <xdr:col>9</xdr:col>
      <xdr:colOff>492125</xdr:colOff>
      <xdr:row>10</xdr:row>
      <xdr:rowOff>962025</xdr:rowOff>
    </xdr:to>
    <xdr:sp macro="" textlink="">
      <xdr:nvSpPr>
        <xdr:cNvPr id="5" name="Rectángulo 11">
          <a:hlinkClick xmlns:r="http://schemas.openxmlformats.org/officeDocument/2006/relationships" r:id="rId6"/>
          <a:extLst>
            <a:ext uri="{FF2B5EF4-FFF2-40B4-BE49-F238E27FC236}">
              <a16:creationId xmlns:a16="http://schemas.microsoft.com/office/drawing/2014/main" id="{577931DD-9B39-4219-925D-EA9F2D543AC9}"/>
            </a:ext>
            <a:ext uri="{147F2762-F138-4A5C-976F-8EAC2B608ADB}">
              <a16:predDERef xmlns:a16="http://schemas.microsoft.com/office/drawing/2014/main" pred="{682D7F23-447B-4577-850C-22A6088BDB2E}"/>
            </a:ext>
          </a:extLst>
        </xdr:cNvPr>
        <xdr:cNvSpPr/>
      </xdr:nvSpPr>
      <xdr:spPr>
        <a:xfrm>
          <a:off x="14001750" y="6753225"/>
          <a:ext cx="2082800"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Al ser un servicio, aplican criterios referidos al oferente</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94515</xdr:colOff>
      <xdr:row>0</xdr:row>
      <xdr:rowOff>96630</xdr:rowOff>
    </xdr:from>
    <xdr:to>
      <xdr:col>4</xdr:col>
      <xdr:colOff>887563</xdr:colOff>
      <xdr:row>3</xdr:row>
      <xdr:rowOff>38339</xdr:rowOff>
    </xdr:to>
    <xdr:pic>
      <xdr:nvPicPr>
        <xdr:cNvPr id="4" name="Graphic 3" descr="Marketing with solid fill">
          <a:extLst>
            <a:ext uri="{FF2B5EF4-FFF2-40B4-BE49-F238E27FC236}">
              <a16:creationId xmlns:a16="http://schemas.microsoft.com/office/drawing/2014/main" id="{9584BED8-DC4F-4334-A715-1454F78DB9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76490" y="96630"/>
          <a:ext cx="793048" cy="827534"/>
        </a:xfrm>
        <a:prstGeom prst="rect">
          <a:avLst/>
        </a:prstGeom>
      </xdr:spPr>
    </xdr:pic>
    <xdr:clientData/>
  </xdr:twoCellAnchor>
  <xdr:twoCellAnchor>
    <xdr:from>
      <xdr:col>6</xdr:col>
      <xdr:colOff>638175</xdr:colOff>
      <xdr:row>0</xdr:row>
      <xdr:rowOff>95250</xdr:rowOff>
    </xdr:from>
    <xdr:to>
      <xdr:col>8</xdr:col>
      <xdr:colOff>436150</xdr:colOff>
      <xdr:row>2</xdr:row>
      <xdr:rowOff>206375</xdr:rowOff>
    </xdr:to>
    <xdr:sp macro="" textlink="">
      <xdr:nvSpPr>
        <xdr:cNvPr id="5" name="Rectángulo 11">
          <a:hlinkClick xmlns:r="http://schemas.openxmlformats.org/officeDocument/2006/relationships" r:id="rId3"/>
          <a:extLst>
            <a:ext uri="{FF2B5EF4-FFF2-40B4-BE49-F238E27FC236}">
              <a16:creationId xmlns:a16="http://schemas.microsoft.com/office/drawing/2014/main" id="{08D5E1AA-3CBE-4AD5-875C-7768196160E0}"/>
            </a:ext>
            <a:ext uri="{147F2762-F138-4A5C-976F-8EAC2B608ADB}">
              <a16:predDERef xmlns:a16="http://schemas.microsoft.com/office/drawing/2014/main" pred="{682D7F23-447B-4577-850C-22A6088BDB2E}"/>
            </a:ext>
          </a:extLst>
        </xdr:cNvPr>
        <xdr:cNvSpPr/>
      </xdr:nvSpPr>
      <xdr:spPr>
        <a:xfrm>
          <a:off x="16344900" y="95250"/>
          <a:ext cx="1093375" cy="511175"/>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641060</xdr:colOff>
      <xdr:row>2</xdr:row>
      <xdr:rowOff>311441</xdr:rowOff>
    </xdr:from>
    <xdr:to>
      <xdr:col>10</xdr:col>
      <xdr:colOff>511330</xdr:colOff>
      <xdr:row>5</xdr:row>
      <xdr:rowOff>92574</xdr:rowOff>
    </xdr:to>
    <xdr:sp macro="" textlink="">
      <xdr:nvSpPr>
        <xdr:cNvPr id="6" name="Rectángulo 6">
          <a:hlinkClick xmlns:r="http://schemas.openxmlformats.org/officeDocument/2006/relationships" r:id="rId4"/>
          <a:extLst>
            <a:ext uri="{FF2B5EF4-FFF2-40B4-BE49-F238E27FC236}">
              <a16:creationId xmlns:a16="http://schemas.microsoft.com/office/drawing/2014/main" id="{9B73B534-F17A-480E-B49D-F7D49E9A4CC4}"/>
            </a:ext>
          </a:extLst>
        </xdr:cNvPr>
        <xdr:cNvSpPr/>
      </xdr:nvSpPr>
      <xdr:spPr>
        <a:xfrm>
          <a:off x="16347785" y="711491"/>
          <a:ext cx="2461070" cy="628858"/>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xdr:from>
      <xdr:col>7</xdr:col>
      <xdr:colOff>19050</xdr:colOff>
      <xdr:row>6</xdr:row>
      <xdr:rowOff>282575</xdr:rowOff>
    </xdr:from>
    <xdr:to>
      <xdr:col>10</xdr:col>
      <xdr:colOff>171450</xdr:colOff>
      <xdr:row>7</xdr:row>
      <xdr:rowOff>219075</xdr:rowOff>
    </xdr:to>
    <xdr:sp macro="" textlink="">
      <xdr:nvSpPr>
        <xdr:cNvPr id="7" name="Rectángulo 11">
          <a:hlinkClick xmlns:r="http://schemas.openxmlformats.org/officeDocument/2006/relationships" r:id="rId5"/>
          <a:extLst>
            <a:ext uri="{FF2B5EF4-FFF2-40B4-BE49-F238E27FC236}">
              <a16:creationId xmlns:a16="http://schemas.microsoft.com/office/drawing/2014/main" id="{F8A5BB8A-498A-4861-9E6E-CF46AE0D80AE}"/>
            </a:ext>
            <a:ext uri="{147F2762-F138-4A5C-976F-8EAC2B608ADB}">
              <a16:predDERef xmlns:a16="http://schemas.microsoft.com/office/drawing/2014/main" pred="{682D7F23-447B-4577-850C-22A6088BDB2E}"/>
            </a:ext>
          </a:extLst>
        </xdr:cNvPr>
        <xdr:cNvSpPr/>
      </xdr:nvSpPr>
      <xdr:spPr>
        <a:xfrm>
          <a:off x="16373475" y="1673225"/>
          <a:ext cx="2095500" cy="1031875"/>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Para publicidad</a:t>
          </a:r>
          <a:r>
            <a:rPr lang="es-CR" sz="1400" b="1" baseline="0">
              <a:solidFill>
                <a:schemeClr val="lt1"/>
              </a:solidFill>
              <a:latin typeface="Trade Gothic Next" panose="020B0503040303020004" pitchFamily="34" charset="0"/>
              <a:ea typeface="+mn-ea"/>
              <a:cs typeface="+mn-cs"/>
            </a:rPr>
            <a:t> impresa ver criterios para Papel y Cartón</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7</xdr:col>
      <xdr:colOff>47625</xdr:colOff>
      <xdr:row>7</xdr:row>
      <xdr:rowOff>371475</xdr:rowOff>
    </xdr:from>
    <xdr:to>
      <xdr:col>10</xdr:col>
      <xdr:colOff>187325</xdr:colOff>
      <xdr:row>8</xdr:row>
      <xdr:rowOff>654050</xdr:rowOff>
    </xdr:to>
    <xdr:sp macro="" textlink="">
      <xdr:nvSpPr>
        <xdr:cNvPr id="8" name="Rectángulo 11">
          <a:hlinkClick xmlns:r="http://schemas.openxmlformats.org/officeDocument/2006/relationships" r:id="rId6"/>
          <a:extLst>
            <a:ext uri="{FF2B5EF4-FFF2-40B4-BE49-F238E27FC236}">
              <a16:creationId xmlns:a16="http://schemas.microsoft.com/office/drawing/2014/main" id="{22CDAA6D-DDD9-4A01-8279-05ABE3366AE9}"/>
            </a:ext>
            <a:ext uri="{147F2762-F138-4A5C-976F-8EAC2B608ADB}">
              <a16:predDERef xmlns:a16="http://schemas.microsoft.com/office/drawing/2014/main" pred="{682D7F23-447B-4577-850C-22A6088BDB2E}"/>
            </a:ext>
          </a:extLst>
        </xdr:cNvPr>
        <xdr:cNvSpPr/>
      </xdr:nvSpPr>
      <xdr:spPr>
        <a:xfrm>
          <a:off x="16402050" y="2905125"/>
          <a:ext cx="2082800" cy="1025525"/>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Al ser un servicio, aplican criterios referidos al oferente</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4446721</xdr:colOff>
      <xdr:row>1</xdr:row>
      <xdr:rowOff>9072</xdr:rowOff>
    </xdr:from>
    <xdr:to>
      <xdr:col>4</xdr:col>
      <xdr:colOff>581118</xdr:colOff>
      <xdr:row>3</xdr:row>
      <xdr:rowOff>30389</xdr:rowOff>
    </xdr:to>
    <xdr:pic>
      <xdr:nvPicPr>
        <xdr:cNvPr id="4" name="Graphic 3" descr="Security camera with solid fill">
          <a:extLst>
            <a:ext uri="{FF2B5EF4-FFF2-40B4-BE49-F238E27FC236}">
              <a16:creationId xmlns:a16="http://schemas.microsoft.com/office/drawing/2014/main" id="{C40018DF-FF3C-4180-83BA-384B126A31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110930" y="203460"/>
          <a:ext cx="692790" cy="646727"/>
        </a:xfrm>
        <a:prstGeom prst="rect">
          <a:avLst/>
        </a:prstGeom>
      </xdr:spPr>
    </xdr:pic>
    <xdr:clientData/>
  </xdr:twoCellAnchor>
  <xdr:twoCellAnchor>
    <xdr:from>
      <xdr:col>6</xdr:col>
      <xdr:colOff>476250</xdr:colOff>
      <xdr:row>7</xdr:row>
      <xdr:rowOff>388776</xdr:rowOff>
    </xdr:from>
    <xdr:to>
      <xdr:col>9</xdr:col>
      <xdr:colOff>621328</xdr:colOff>
      <xdr:row>8</xdr:row>
      <xdr:rowOff>464976</xdr:rowOff>
    </xdr:to>
    <xdr:sp macro="" textlink="">
      <xdr:nvSpPr>
        <xdr:cNvPr id="3" name="Rectángulo 11">
          <a:hlinkClick xmlns:r="http://schemas.openxmlformats.org/officeDocument/2006/relationships" r:id="rId3"/>
          <a:extLst>
            <a:ext uri="{FF2B5EF4-FFF2-40B4-BE49-F238E27FC236}">
              <a16:creationId xmlns:a16="http://schemas.microsoft.com/office/drawing/2014/main" id="{243CF857-7124-4D18-B4B1-F113A10F11CC}"/>
            </a:ext>
            <a:ext uri="{147F2762-F138-4A5C-976F-8EAC2B608ADB}">
              <a16:predDERef xmlns:a16="http://schemas.microsoft.com/office/drawing/2014/main" pred="{682D7F23-447B-4577-850C-22A6088BDB2E}"/>
            </a:ext>
          </a:extLst>
        </xdr:cNvPr>
        <xdr:cNvSpPr/>
      </xdr:nvSpPr>
      <xdr:spPr>
        <a:xfrm>
          <a:off x="17067245" y="2701990"/>
          <a:ext cx="2098675"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Para servicios que incluyan transporte ver criterios de Vehículos</a:t>
          </a:r>
        </a:p>
      </xdr:txBody>
    </xdr:sp>
    <xdr:clientData/>
  </xdr:twoCellAnchor>
  <xdr:twoCellAnchor>
    <xdr:from>
      <xdr:col>6</xdr:col>
      <xdr:colOff>502298</xdr:colOff>
      <xdr:row>8</xdr:row>
      <xdr:rowOff>654633</xdr:rowOff>
    </xdr:from>
    <xdr:to>
      <xdr:col>9</xdr:col>
      <xdr:colOff>647376</xdr:colOff>
      <xdr:row>9</xdr:row>
      <xdr:rowOff>390654</xdr:rowOff>
    </xdr:to>
    <xdr:sp macro="" textlink="">
      <xdr:nvSpPr>
        <xdr:cNvPr id="6" name="Rectángulo 11">
          <a:hlinkClick xmlns:r="http://schemas.openxmlformats.org/officeDocument/2006/relationships" r:id="rId4"/>
          <a:extLst>
            <a:ext uri="{FF2B5EF4-FFF2-40B4-BE49-F238E27FC236}">
              <a16:creationId xmlns:a16="http://schemas.microsoft.com/office/drawing/2014/main" id="{BC3E1F2A-ABAB-4714-AB56-7FE1062B47F2}"/>
            </a:ext>
            <a:ext uri="{147F2762-F138-4A5C-976F-8EAC2B608ADB}">
              <a16:predDERef xmlns:a16="http://schemas.microsoft.com/office/drawing/2014/main" pred="{682D7F23-447B-4577-850C-22A6088BDB2E}"/>
            </a:ext>
          </a:extLst>
        </xdr:cNvPr>
        <xdr:cNvSpPr/>
      </xdr:nvSpPr>
      <xdr:spPr>
        <a:xfrm>
          <a:off x="17093293" y="3920347"/>
          <a:ext cx="2098675"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Para servicios que incluyan uniformes ver criterios de Vestuario</a:t>
          </a:r>
        </a:p>
      </xdr:txBody>
    </xdr:sp>
    <xdr:clientData/>
  </xdr:twoCellAnchor>
  <xdr:twoCellAnchor>
    <xdr:from>
      <xdr:col>6</xdr:col>
      <xdr:colOff>463420</xdr:colOff>
      <xdr:row>6</xdr:row>
      <xdr:rowOff>90908</xdr:rowOff>
    </xdr:from>
    <xdr:to>
      <xdr:col>9</xdr:col>
      <xdr:colOff>602148</xdr:colOff>
      <xdr:row>7</xdr:row>
      <xdr:rowOff>205986</xdr:rowOff>
    </xdr:to>
    <xdr:sp macro="" textlink="">
      <xdr:nvSpPr>
        <xdr:cNvPr id="8" name="Rectángulo 11">
          <a:hlinkClick xmlns:r="http://schemas.openxmlformats.org/officeDocument/2006/relationships" r:id="rId5"/>
          <a:extLst>
            <a:ext uri="{FF2B5EF4-FFF2-40B4-BE49-F238E27FC236}">
              <a16:creationId xmlns:a16="http://schemas.microsoft.com/office/drawing/2014/main" id="{A6D6558F-7EB0-4221-9EAE-8E4ABBA82DAE}"/>
            </a:ext>
            <a:ext uri="{147F2762-F138-4A5C-976F-8EAC2B608ADB}">
              <a16:predDERef xmlns:a16="http://schemas.microsoft.com/office/drawing/2014/main" pred="{682D7F23-447B-4577-850C-22A6088BDB2E}"/>
            </a:ext>
          </a:extLst>
        </xdr:cNvPr>
        <xdr:cNvSpPr/>
      </xdr:nvSpPr>
      <xdr:spPr>
        <a:xfrm>
          <a:off x="17054415" y="1490500"/>
          <a:ext cx="2092325"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Al ser un servicio, aplican criterios referidos al oferente</a:t>
          </a:r>
        </a:p>
      </xdr:txBody>
    </xdr:sp>
    <xdr:clientData/>
  </xdr:twoCellAnchor>
  <xdr:twoCellAnchor>
    <xdr:from>
      <xdr:col>6</xdr:col>
      <xdr:colOff>447092</xdr:colOff>
      <xdr:row>0</xdr:row>
      <xdr:rowOff>29159</xdr:rowOff>
    </xdr:from>
    <xdr:to>
      <xdr:col>8</xdr:col>
      <xdr:colOff>244419</xdr:colOff>
      <xdr:row>2</xdr:row>
      <xdr:rowOff>161278</xdr:rowOff>
    </xdr:to>
    <xdr:sp macro="" textlink="">
      <xdr:nvSpPr>
        <xdr:cNvPr id="9" name="Rectángulo 11">
          <a:hlinkClick xmlns:r="http://schemas.openxmlformats.org/officeDocument/2006/relationships" r:id="rId6"/>
          <a:extLst>
            <a:ext uri="{FF2B5EF4-FFF2-40B4-BE49-F238E27FC236}">
              <a16:creationId xmlns:a16="http://schemas.microsoft.com/office/drawing/2014/main" id="{B28ED0BA-B637-46FE-A62C-C335FA84177C}"/>
            </a:ext>
            <a:ext uri="{147F2762-F138-4A5C-976F-8EAC2B608ADB}">
              <a16:predDERef xmlns:a16="http://schemas.microsoft.com/office/drawing/2014/main" pred="{682D7F23-447B-4577-850C-22A6088BDB2E}"/>
            </a:ext>
          </a:extLst>
        </xdr:cNvPr>
        <xdr:cNvSpPr/>
      </xdr:nvSpPr>
      <xdr:spPr>
        <a:xfrm>
          <a:off x="17038087" y="29159"/>
          <a:ext cx="1099725" cy="511175"/>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449977</xdr:colOff>
      <xdr:row>2</xdr:row>
      <xdr:rowOff>266344</xdr:rowOff>
    </xdr:from>
    <xdr:to>
      <xdr:col>10</xdr:col>
      <xdr:colOff>309426</xdr:colOff>
      <xdr:row>5</xdr:row>
      <xdr:rowOff>69054</xdr:rowOff>
    </xdr:to>
    <xdr:sp macro="" textlink="">
      <xdr:nvSpPr>
        <xdr:cNvPr id="10" name="Rectángulo 6">
          <a:hlinkClick xmlns:r="http://schemas.openxmlformats.org/officeDocument/2006/relationships" r:id="rId7"/>
          <a:extLst>
            <a:ext uri="{FF2B5EF4-FFF2-40B4-BE49-F238E27FC236}">
              <a16:creationId xmlns:a16="http://schemas.microsoft.com/office/drawing/2014/main" id="{9750A4B4-ED6B-48FE-96E6-2D907C692676}"/>
            </a:ext>
          </a:extLst>
        </xdr:cNvPr>
        <xdr:cNvSpPr/>
      </xdr:nvSpPr>
      <xdr:spPr>
        <a:xfrm>
          <a:off x="17040972" y="645400"/>
          <a:ext cx="2464245" cy="628858"/>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82551</xdr:colOff>
      <xdr:row>0</xdr:row>
      <xdr:rowOff>63499</xdr:rowOff>
    </xdr:from>
    <xdr:to>
      <xdr:col>4</xdr:col>
      <xdr:colOff>920750</xdr:colOff>
      <xdr:row>2</xdr:row>
      <xdr:rowOff>365124</xdr:rowOff>
    </xdr:to>
    <xdr:pic>
      <xdr:nvPicPr>
        <xdr:cNvPr id="10" name="Graphic 3" descr="Cloud with solid fill">
          <a:extLst>
            <a:ext uri="{FF2B5EF4-FFF2-40B4-BE49-F238E27FC236}">
              <a16:creationId xmlns:a16="http://schemas.microsoft.com/office/drawing/2014/main" id="{43EBADC0-8328-442E-9D68-9623D07EF4C1}"/>
            </a:ext>
            <a:ext uri="{147F2762-F138-4A5C-976F-8EAC2B608ADB}">
              <a16:predDERef xmlns:a16="http://schemas.microsoft.com/office/drawing/2014/main" pred="{D54C63A0-319C-401B-844F-02943B96BC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588376" y="63499"/>
          <a:ext cx="841374" cy="727075"/>
        </a:xfrm>
        <a:prstGeom prst="rect">
          <a:avLst/>
        </a:prstGeom>
      </xdr:spPr>
    </xdr:pic>
    <xdr:clientData/>
  </xdr:twoCellAnchor>
  <xdr:twoCellAnchor>
    <xdr:from>
      <xdr:col>6</xdr:col>
      <xdr:colOff>473075</xdr:colOff>
      <xdr:row>6</xdr:row>
      <xdr:rowOff>53975</xdr:rowOff>
    </xdr:from>
    <xdr:to>
      <xdr:col>9</xdr:col>
      <xdr:colOff>615950</xdr:colOff>
      <xdr:row>6</xdr:row>
      <xdr:rowOff>1082675</xdr:rowOff>
    </xdr:to>
    <xdr:sp macro="" textlink="">
      <xdr:nvSpPr>
        <xdr:cNvPr id="3" name="Rectángulo 11">
          <a:hlinkClick xmlns:r="http://schemas.openxmlformats.org/officeDocument/2006/relationships" r:id="rId3"/>
          <a:extLst>
            <a:ext uri="{FF2B5EF4-FFF2-40B4-BE49-F238E27FC236}">
              <a16:creationId xmlns:a16="http://schemas.microsoft.com/office/drawing/2014/main" id="{7E26C593-771B-4402-8FBA-FD08C8F357FB}"/>
            </a:ext>
            <a:ext uri="{147F2762-F138-4A5C-976F-8EAC2B608ADB}">
              <a16:predDERef xmlns:a16="http://schemas.microsoft.com/office/drawing/2014/main" pred="{682D7F23-447B-4577-850C-22A6088BDB2E}"/>
            </a:ext>
          </a:extLst>
        </xdr:cNvPr>
        <xdr:cNvSpPr/>
      </xdr:nvSpPr>
      <xdr:spPr>
        <a:xfrm>
          <a:off x="15484475" y="1444625"/>
          <a:ext cx="2085975"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Al ser un servicio, aplican criterios referidos al oferente</a:t>
          </a:r>
        </a:p>
      </xdr:txBody>
    </xdr:sp>
    <xdr:clientData/>
  </xdr:twoCellAnchor>
  <xdr:twoCellAnchor>
    <xdr:from>
      <xdr:col>6</xdr:col>
      <xdr:colOff>444790</xdr:colOff>
      <xdr:row>0</xdr:row>
      <xdr:rowOff>104775</xdr:rowOff>
    </xdr:from>
    <xdr:to>
      <xdr:col>8</xdr:col>
      <xdr:colOff>236415</xdr:colOff>
      <xdr:row>2</xdr:row>
      <xdr:rowOff>152400</xdr:rowOff>
    </xdr:to>
    <xdr:sp macro="" textlink="">
      <xdr:nvSpPr>
        <xdr:cNvPr id="4" name="Rectángulo 11">
          <a:hlinkClick xmlns:r="http://schemas.openxmlformats.org/officeDocument/2006/relationships" r:id="rId4"/>
          <a:extLst>
            <a:ext uri="{FF2B5EF4-FFF2-40B4-BE49-F238E27FC236}">
              <a16:creationId xmlns:a16="http://schemas.microsoft.com/office/drawing/2014/main" id="{1914D315-4D64-41A9-8432-1B85357DB599}"/>
            </a:ext>
            <a:ext uri="{147F2762-F138-4A5C-976F-8EAC2B608ADB}">
              <a16:predDERef xmlns:a16="http://schemas.microsoft.com/office/drawing/2014/main" pred="{682D7F23-447B-4577-850C-22A6088BDB2E}"/>
            </a:ext>
          </a:extLst>
        </xdr:cNvPr>
        <xdr:cNvSpPr/>
      </xdr:nvSpPr>
      <xdr:spPr>
        <a:xfrm>
          <a:off x="15456190" y="104775"/>
          <a:ext cx="1087025" cy="47625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6</xdr:col>
      <xdr:colOff>438150</xdr:colOff>
      <xdr:row>2</xdr:row>
      <xdr:rowOff>247941</xdr:rowOff>
    </xdr:from>
    <xdr:to>
      <xdr:col>10</xdr:col>
      <xdr:colOff>311595</xdr:colOff>
      <xdr:row>5</xdr:row>
      <xdr:rowOff>105274</xdr:rowOff>
    </xdr:to>
    <xdr:sp macro="" textlink="">
      <xdr:nvSpPr>
        <xdr:cNvPr id="5" name="Rectángulo 6">
          <a:hlinkClick xmlns:r="http://schemas.openxmlformats.org/officeDocument/2006/relationships" r:id="rId5"/>
          <a:extLst>
            <a:ext uri="{FF2B5EF4-FFF2-40B4-BE49-F238E27FC236}">
              <a16:creationId xmlns:a16="http://schemas.microsoft.com/office/drawing/2014/main" id="{0A056895-E8B3-4993-818A-7E2CFDCB1B5A}"/>
            </a:ext>
          </a:extLst>
        </xdr:cNvPr>
        <xdr:cNvSpPr/>
      </xdr:nvSpPr>
      <xdr:spPr>
        <a:xfrm>
          <a:off x="15449550" y="619416"/>
          <a:ext cx="2464245" cy="628858"/>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 la MECE Paso 2. Definir criterios de evaluación</a:t>
          </a:r>
        </a:p>
      </xdr:txBody>
    </xdr:sp>
    <xdr:clientData/>
  </xdr:twoCellAnchor>
  <xdr:twoCellAnchor>
    <xdr:from>
      <xdr:col>6</xdr:col>
      <xdr:colOff>485775</xdr:colOff>
      <xdr:row>7</xdr:row>
      <xdr:rowOff>1092201</xdr:rowOff>
    </xdr:from>
    <xdr:to>
      <xdr:col>9</xdr:col>
      <xdr:colOff>625475</xdr:colOff>
      <xdr:row>9</xdr:row>
      <xdr:rowOff>158751</xdr:rowOff>
    </xdr:to>
    <xdr:sp macro="" textlink="">
      <xdr:nvSpPr>
        <xdr:cNvPr id="6" name="Rectángulo 11">
          <a:hlinkClick xmlns:r="http://schemas.openxmlformats.org/officeDocument/2006/relationships" r:id="rId6"/>
          <a:extLst>
            <a:ext uri="{FF2B5EF4-FFF2-40B4-BE49-F238E27FC236}">
              <a16:creationId xmlns:a16="http://schemas.microsoft.com/office/drawing/2014/main" id="{A463765B-8471-435B-864E-FCDE2B3A1532}"/>
            </a:ext>
            <a:ext uri="{147F2762-F138-4A5C-976F-8EAC2B608ADB}">
              <a16:predDERef xmlns:a16="http://schemas.microsoft.com/office/drawing/2014/main" pred="{682D7F23-447B-4577-850C-22A6088BDB2E}"/>
            </a:ext>
          </a:extLst>
        </xdr:cNvPr>
        <xdr:cNvSpPr/>
      </xdr:nvSpPr>
      <xdr:spPr>
        <a:xfrm>
          <a:off x="15497175" y="3854451"/>
          <a:ext cx="2082800" cy="9525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Consultar además criterios para Aires Acondicionados</a:t>
          </a:r>
        </a:p>
      </xdr:txBody>
    </xdr:sp>
    <xdr:clientData/>
  </xdr:twoCellAnchor>
  <xdr:twoCellAnchor>
    <xdr:from>
      <xdr:col>6</xdr:col>
      <xdr:colOff>463550</xdr:colOff>
      <xdr:row>6</xdr:row>
      <xdr:rowOff>1266825</xdr:rowOff>
    </xdr:from>
    <xdr:to>
      <xdr:col>9</xdr:col>
      <xdr:colOff>609600</xdr:colOff>
      <xdr:row>7</xdr:row>
      <xdr:rowOff>923925</xdr:rowOff>
    </xdr:to>
    <xdr:sp macro="" textlink="">
      <xdr:nvSpPr>
        <xdr:cNvPr id="7" name="Rectángulo 11">
          <a:hlinkClick xmlns:r="http://schemas.openxmlformats.org/officeDocument/2006/relationships" r:id="rId7"/>
          <a:extLst>
            <a:ext uri="{FF2B5EF4-FFF2-40B4-BE49-F238E27FC236}">
              <a16:creationId xmlns:a16="http://schemas.microsoft.com/office/drawing/2014/main" id="{FBA540D2-B3D1-40F2-9F0A-649EE00A2C4A}"/>
            </a:ext>
            <a:ext uri="{147F2762-F138-4A5C-976F-8EAC2B608ADB}">
              <a16:predDERef xmlns:a16="http://schemas.microsoft.com/office/drawing/2014/main" pred="{682D7F23-447B-4577-850C-22A6088BDB2E}"/>
            </a:ext>
          </a:extLst>
        </xdr:cNvPr>
        <xdr:cNvSpPr/>
      </xdr:nvSpPr>
      <xdr:spPr>
        <a:xfrm>
          <a:off x="15474950" y="2657475"/>
          <a:ext cx="2089150" cy="1028700"/>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Consultar además los criterios para Equipo de Computo</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3</xdr:col>
      <xdr:colOff>438978</xdr:colOff>
      <xdr:row>0</xdr:row>
      <xdr:rowOff>157370</xdr:rowOff>
    </xdr:from>
    <xdr:to>
      <xdr:col>5</xdr:col>
      <xdr:colOff>240404</xdr:colOff>
      <xdr:row>3</xdr:row>
      <xdr:rowOff>24848</xdr:rowOff>
    </xdr:to>
    <xdr:sp macro="" textlink="">
      <xdr:nvSpPr>
        <xdr:cNvPr id="3" name="Rectángulo 11">
          <a:hlinkClick xmlns:r="http://schemas.openxmlformats.org/officeDocument/2006/relationships" r:id="rId1"/>
          <a:extLst>
            <a:ext uri="{FF2B5EF4-FFF2-40B4-BE49-F238E27FC236}">
              <a16:creationId xmlns:a16="http://schemas.microsoft.com/office/drawing/2014/main" id="{A13C3C0A-8C71-454B-A758-62A0ADECBF0B}"/>
            </a:ext>
            <a:ext uri="{147F2762-F138-4A5C-976F-8EAC2B608ADB}">
              <a16:predDERef xmlns:a16="http://schemas.microsoft.com/office/drawing/2014/main" pred="{682D7F23-447B-4577-850C-22A6088BDB2E}"/>
            </a:ext>
          </a:extLst>
        </xdr:cNvPr>
        <xdr:cNvSpPr/>
      </xdr:nvSpPr>
      <xdr:spPr>
        <a:xfrm>
          <a:off x="11852413" y="157370"/>
          <a:ext cx="1093513" cy="488674"/>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3</xdr:col>
      <xdr:colOff>414682</xdr:colOff>
      <xdr:row>4</xdr:row>
      <xdr:rowOff>61291</xdr:rowOff>
    </xdr:from>
    <xdr:to>
      <xdr:col>6</xdr:col>
      <xdr:colOff>254000</xdr:colOff>
      <xdr:row>5</xdr:row>
      <xdr:rowOff>590826</xdr:rowOff>
    </xdr:to>
    <xdr:sp macro="" textlink="">
      <xdr:nvSpPr>
        <xdr:cNvPr id="2" name="Rectángulo 11">
          <a:hlinkClick xmlns:r="http://schemas.openxmlformats.org/officeDocument/2006/relationships" r:id="rId2"/>
          <a:extLst>
            <a:ext uri="{FF2B5EF4-FFF2-40B4-BE49-F238E27FC236}">
              <a16:creationId xmlns:a16="http://schemas.microsoft.com/office/drawing/2014/main" id="{1B2DD579-3ADC-4FD1-9016-E259A1D5D060}"/>
            </a:ext>
            <a:ext uri="{147F2762-F138-4A5C-976F-8EAC2B608ADB}">
              <a16:predDERef xmlns:a16="http://schemas.microsoft.com/office/drawing/2014/main" pred="{682D7F23-447B-4577-850C-22A6088BDB2E}"/>
            </a:ext>
          </a:extLst>
        </xdr:cNvPr>
        <xdr:cNvSpPr/>
      </xdr:nvSpPr>
      <xdr:spPr>
        <a:xfrm>
          <a:off x="11828117" y="872987"/>
          <a:ext cx="1777448" cy="838752"/>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Consulte normativa</a:t>
          </a:r>
          <a:r>
            <a:rPr lang="es-CR" sz="1400" b="1" baseline="0">
              <a:solidFill>
                <a:schemeClr val="lt1"/>
              </a:solidFill>
              <a:latin typeface="Trade Gothic Next" panose="020B0503040303020004" pitchFamily="34" charset="0"/>
              <a:ea typeface="+mn-ea"/>
              <a:cs typeface="+mn-cs"/>
            </a:rPr>
            <a:t> adicional en página web MH</a:t>
          </a:r>
          <a:endParaRPr lang="es-CR" sz="1400" b="1">
            <a:solidFill>
              <a:schemeClr val="lt1"/>
            </a:solidFill>
            <a:latin typeface="Trade Gothic Next" panose="020B0503040303020004" pitchFamily="34" charset="0"/>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276087</xdr:colOff>
      <xdr:row>0</xdr:row>
      <xdr:rowOff>149087</xdr:rowOff>
    </xdr:from>
    <xdr:to>
      <xdr:col>5</xdr:col>
      <xdr:colOff>74200</xdr:colOff>
      <xdr:row>3</xdr:row>
      <xdr:rowOff>145211</xdr:rowOff>
    </xdr:to>
    <xdr:sp macro="" textlink="">
      <xdr:nvSpPr>
        <xdr:cNvPr id="8" name="Rectángulo 11">
          <a:hlinkClick xmlns:r="http://schemas.openxmlformats.org/officeDocument/2006/relationships" r:id="rId1"/>
          <a:extLst>
            <a:ext uri="{FF2B5EF4-FFF2-40B4-BE49-F238E27FC236}">
              <a16:creationId xmlns:a16="http://schemas.microsoft.com/office/drawing/2014/main" id="{BEC96706-9B0E-4466-A7BB-C5E7E6FF9116}"/>
            </a:ext>
            <a:ext uri="{147F2762-F138-4A5C-976F-8EAC2B608ADB}">
              <a16:predDERef xmlns:a16="http://schemas.microsoft.com/office/drawing/2014/main" pred="{682D7F23-447B-4577-850C-22A6088BDB2E}"/>
            </a:ext>
          </a:extLst>
        </xdr:cNvPr>
        <xdr:cNvSpPr/>
      </xdr:nvSpPr>
      <xdr:spPr>
        <a:xfrm>
          <a:off x="9795565" y="149087"/>
          <a:ext cx="1090200" cy="526211"/>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5</xdr:col>
      <xdr:colOff>286658</xdr:colOff>
      <xdr:row>12</xdr:row>
      <xdr:rowOff>2159000</xdr:rowOff>
    </xdr:from>
    <xdr:to>
      <xdr:col>5</xdr:col>
      <xdr:colOff>790575</xdr:colOff>
      <xdr:row>12</xdr:row>
      <xdr:rowOff>2349500</xdr:rowOff>
    </xdr:to>
    <xdr:sp macro="" textlink="">
      <xdr:nvSpPr>
        <xdr:cNvPr id="11" name="Rectangle: Rounded Corners 10">
          <a:extLst>
            <a:ext uri="{FF2B5EF4-FFF2-40B4-BE49-F238E27FC236}">
              <a16:creationId xmlns:a16="http://schemas.microsoft.com/office/drawing/2014/main" id="{5458F971-6AC3-4584-9188-268B0369EC6D}"/>
            </a:ext>
          </a:extLst>
        </xdr:cNvPr>
        <xdr:cNvSpPr/>
      </xdr:nvSpPr>
      <xdr:spPr>
        <a:xfrm>
          <a:off x="4477658" y="3016250"/>
          <a:ext cx="503917" cy="190500"/>
        </a:xfrm>
        <a:prstGeom prst="round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twoCellAnchor>
    <xdr:from>
      <xdr:col>3</xdr:col>
      <xdr:colOff>292100</xdr:colOff>
      <xdr:row>8</xdr:row>
      <xdr:rowOff>25400</xdr:rowOff>
    </xdr:from>
    <xdr:to>
      <xdr:col>6</xdr:col>
      <xdr:colOff>126448</xdr:colOff>
      <xdr:row>10</xdr:row>
      <xdr:rowOff>70402</xdr:rowOff>
    </xdr:to>
    <xdr:sp macro="" textlink="">
      <xdr:nvSpPr>
        <xdr:cNvPr id="2" name="Rectángulo 11">
          <a:hlinkClick xmlns:r="http://schemas.openxmlformats.org/officeDocument/2006/relationships" r:id="rId2"/>
          <a:extLst>
            <a:ext uri="{FF2B5EF4-FFF2-40B4-BE49-F238E27FC236}">
              <a16:creationId xmlns:a16="http://schemas.microsoft.com/office/drawing/2014/main" id="{B5B1FA8B-6EE2-41CA-B4FB-DE396E3A8113}"/>
            </a:ext>
            <a:ext uri="{147F2762-F138-4A5C-976F-8EAC2B608ADB}">
              <a16:predDERef xmlns:a16="http://schemas.microsoft.com/office/drawing/2014/main" pred="{682D7F23-447B-4577-850C-22A6088BDB2E}"/>
            </a:ext>
          </a:extLst>
        </xdr:cNvPr>
        <xdr:cNvSpPr/>
      </xdr:nvSpPr>
      <xdr:spPr>
        <a:xfrm>
          <a:off x="9817100" y="2254250"/>
          <a:ext cx="1777448" cy="838752"/>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Consulte el catálogo de normas de INTECO</a:t>
          </a:r>
        </a:p>
      </xdr:txBody>
    </xdr:sp>
    <xdr:clientData/>
  </xdr:twoCellAnchor>
  <xdr:twoCellAnchor>
    <xdr:from>
      <xdr:col>7</xdr:col>
      <xdr:colOff>72218</xdr:colOff>
      <xdr:row>8</xdr:row>
      <xdr:rowOff>292100</xdr:rowOff>
    </xdr:from>
    <xdr:to>
      <xdr:col>9</xdr:col>
      <xdr:colOff>331660</xdr:colOff>
      <xdr:row>13</xdr:row>
      <xdr:rowOff>63500</xdr:rowOff>
    </xdr:to>
    <xdr:sp macro="" textlink="">
      <xdr:nvSpPr>
        <xdr:cNvPr id="3" name="TextBox 2">
          <a:extLst>
            <a:ext uri="{FF2B5EF4-FFF2-40B4-BE49-F238E27FC236}">
              <a16:creationId xmlns:a16="http://schemas.microsoft.com/office/drawing/2014/main" id="{928880EB-A28A-4F02-8227-05747AC1907A}"/>
            </a:ext>
          </a:extLst>
        </xdr:cNvPr>
        <xdr:cNvSpPr txBox="1"/>
      </xdr:nvSpPr>
      <xdr:spPr>
        <a:xfrm>
          <a:off x="12188018" y="2520950"/>
          <a:ext cx="1554842" cy="1790700"/>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000">
              <a:solidFill>
                <a:srgbClr val="002060"/>
              </a:solidFill>
              <a:effectLst/>
              <a:latin typeface="Trade Gothic Next" panose="020B0503040303020004" pitchFamily="34" charset="0"/>
              <a:ea typeface="+mn-ea"/>
              <a:cs typeface="+mn-cs"/>
            </a:rPr>
            <a:t>Para realizar la búsqueda de la norma en el catálogo</a:t>
          </a:r>
          <a:r>
            <a:rPr lang="es-CR" sz="1000" baseline="0">
              <a:solidFill>
                <a:srgbClr val="002060"/>
              </a:solidFill>
              <a:effectLst/>
              <a:latin typeface="Trade Gothic Next" panose="020B0503040303020004" pitchFamily="34" charset="0"/>
              <a:ea typeface="+mn-ea"/>
              <a:cs typeface="+mn-cs"/>
            </a:rPr>
            <a:t> de INTECO (enlace facilitado), coloque el nombre abreviado de la norma respectiva, por ejemplo, INTE  G35, 56000, G123.</a:t>
          </a:r>
          <a:endParaRPr lang="es-CR" sz="1000">
            <a:solidFill>
              <a:srgbClr val="002060"/>
            </a:solidFill>
            <a:effectLst/>
            <a:latin typeface="Trade Gothic Next" panose="020B0503040303020004" pitchFamily="34" charset="0"/>
            <a:ea typeface="+mn-ea"/>
            <a:cs typeface="+mn-cs"/>
          </a:endParaRPr>
        </a:p>
      </xdr:txBody>
    </xdr:sp>
    <xdr:clientData/>
  </xdr:twoCellAnchor>
  <xdr:twoCellAnchor editAs="oneCell">
    <xdr:from>
      <xdr:col>6</xdr:col>
      <xdr:colOff>336550</xdr:colOff>
      <xdr:row>7</xdr:row>
      <xdr:rowOff>44450</xdr:rowOff>
    </xdr:from>
    <xdr:to>
      <xdr:col>7</xdr:col>
      <xdr:colOff>401510</xdr:colOff>
      <xdr:row>9</xdr:row>
      <xdr:rowOff>108858</xdr:rowOff>
    </xdr:to>
    <xdr:pic>
      <xdr:nvPicPr>
        <xdr:cNvPr id="4" name="Graphic 3" descr="Comment Important with solid fill">
          <a:extLst>
            <a:ext uri="{FF2B5EF4-FFF2-40B4-BE49-F238E27FC236}">
              <a16:creationId xmlns:a16="http://schemas.microsoft.com/office/drawing/2014/main" id="{DC18E52C-F3E3-4415-A72A-4262A6BE95A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1804650" y="2044700"/>
          <a:ext cx="712660" cy="71845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5</xdr:col>
      <xdr:colOff>312058</xdr:colOff>
      <xdr:row>8</xdr:row>
      <xdr:rowOff>31750</xdr:rowOff>
    </xdr:from>
    <xdr:to>
      <xdr:col>8</xdr:col>
      <xdr:colOff>38100</xdr:colOff>
      <xdr:row>13</xdr:row>
      <xdr:rowOff>349250</xdr:rowOff>
    </xdr:to>
    <xdr:sp macro="" textlink="">
      <xdr:nvSpPr>
        <xdr:cNvPr id="3" name="TextBox 2">
          <a:extLst>
            <a:ext uri="{FF2B5EF4-FFF2-40B4-BE49-F238E27FC236}">
              <a16:creationId xmlns:a16="http://schemas.microsoft.com/office/drawing/2014/main" id="{8C8AEB4C-C589-4101-BF8A-157598012514}"/>
            </a:ext>
          </a:extLst>
        </xdr:cNvPr>
        <xdr:cNvSpPr txBox="1"/>
      </xdr:nvSpPr>
      <xdr:spPr>
        <a:xfrm>
          <a:off x="13221608" y="2298700"/>
          <a:ext cx="1554842" cy="1790700"/>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000">
              <a:solidFill>
                <a:srgbClr val="002060"/>
              </a:solidFill>
              <a:effectLst/>
              <a:latin typeface="Trade Gothic Next" panose="020B0503040303020004" pitchFamily="34" charset="0"/>
              <a:ea typeface="+mn-ea"/>
              <a:cs typeface="+mn-cs"/>
            </a:rPr>
            <a:t>Para realizar la búsqueda de la norma en el catálogo</a:t>
          </a:r>
          <a:r>
            <a:rPr lang="es-CR" sz="1000" baseline="0">
              <a:solidFill>
                <a:srgbClr val="002060"/>
              </a:solidFill>
              <a:effectLst/>
              <a:latin typeface="Trade Gothic Next" panose="020B0503040303020004" pitchFamily="34" charset="0"/>
              <a:ea typeface="+mn-ea"/>
              <a:cs typeface="+mn-cs"/>
            </a:rPr>
            <a:t> de INTECO (enlace facilitado), coloque el nombre abreviado de la norma respectiva, por ejemplo, INTE  G35, 56000, G123.</a:t>
          </a:r>
          <a:endParaRPr lang="es-CR" sz="1000">
            <a:solidFill>
              <a:srgbClr val="002060"/>
            </a:solidFill>
            <a:effectLst/>
            <a:latin typeface="Trade Gothic Next" panose="020B0503040303020004" pitchFamily="34" charset="0"/>
            <a:ea typeface="+mn-ea"/>
            <a:cs typeface="+mn-cs"/>
          </a:endParaRPr>
        </a:p>
      </xdr:txBody>
    </xdr:sp>
    <xdr:clientData/>
  </xdr:twoCellAnchor>
  <xdr:twoCellAnchor editAs="oneCell">
    <xdr:from>
      <xdr:col>4</xdr:col>
      <xdr:colOff>550990</xdr:colOff>
      <xdr:row>7</xdr:row>
      <xdr:rowOff>25400</xdr:rowOff>
    </xdr:from>
    <xdr:to>
      <xdr:col>6</xdr:col>
      <xdr:colOff>44450</xdr:colOff>
      <xdr:row>9</xdr:row>
      <xdr:rowOff>115208</xdr:rowOff>
    </xdr:to>
    <xdr:pic>
      <xdr:nvPicPr>
        <xdr:cNvPr id="6" name="Graphic 5" descr="Comment Important with solid fill">
          <a:extLst>
            <a:ext uri="{FF2B5EF4-FFF2-40B4-BE49-F238E27FC236}">
              <a16:creationId xmlns:a16="http://schemas.microsoft.com/office/drawing/2014/main" id="{F7E1E99C-0249-4E49-95ED-4EB23541966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850940" y="1898650"/>
          <a:ext cx="712660" cy="718458"/>
        </a:xfrm>
        <a:prstGeom prst="rect">
          <a:avLst/>
        </a:prstGeom>
      </xdr:spPr>
    </xdr:pic>
    <xdr:clientData/>
  </xdr:twoCellAnchor>
  <xdr:twoCellAnchor>
    <xdr:from>
      <xdr:col>4</xdr:col>
      <xdr:colOff>575235</xdr:colOff>
      <xdr:row>0</xdr:row>
      <xdr:rowOff>186764</xdr:rowOff>
    </xdr:from>
    <xdr:to>
      <xdr:col>6</xdr:col>
      <xdr:colOff>443571</xdr:colOff>
      <xdr:row>3</xdr:row>
      <xdr:rowOff>97117</xdr:rowOff>
    </xdr:to>
    <xdr:sp macro="" textlink="">
      <xdr:nvSpPr>
        <xdr:cNvPr id="4" name="Rectángulo 11">
          <a:hlinkClick xmlns:r="http://schemas.openxmlformats.org/officeDocument/2006/relationships" r:id="rId3"/>
          <a:extLst>
            <a:ext uri="{FF2B5EF4-FFF2-40B4-BE49-F238E27FC236}">
              <a16:creationId xmlns:a16="http://schemas.microsoft.com/office/drawing/2014/main" id="{44C0F020-36DA-4EAB-A9E5-923D454DCE6F}"/>
            </a:ext>
            <a:ext uri="{147F2762-F138-4A5C-976F-8EAC2B608ADB}">
              <a16:predDERef xmlns:a16="http://schemas.microsoft.com/office/drawing/2014/main" pred="{682D7F23-447B-4577-850C-22A6088BDB2E}"/>
            </a:ext>
          </a:extLst>
        </xdr:cNvPr>
        <xdr:cNvSpPr/>
      </xdr:nvSpPr>
      <xdr:spPr>
        <a:xfrm>
          <a:off x="12879294" y="186764"/>
          <a:ext cx="1093512" cy="530412"/>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a:t>
          </a:r>
        </a:p>
      </xdr:txBody>
    </xdr:sp>
    <xdr:clientData/>
  </xdr:twoCellAnchor>
  <xdr:twoCellAnchor>
    <xdr:from>
      <xdr:col>4</xdr:col>
      <xdr:colOff>590550</xdr:colOff>
      <xdr:row>4</xdr:row>
      <xdr:rowOff>152400</xdr:rowOff>
    </xdr:from>
    <xdr:to>
      <xdr:col>7</xdr:col>
      <xdr:colOff>539198</xdr:colOff>
      <xdr:row>6</xdr:row>
      <xdr:rowOff>6902</xdr:rowOff>
    </xdr:to>
    <xdr:sp macro="" textlink="">
      <xdr:nvSpPr>
        <xdr:cNvPr id="5" name="Rectángulo 11">
          <a:hlinkClick xmlns:r="http://schemas.openxmlformats.org/officeDocument/2006/relationships" r:id="rId4"/>
          <a:extLst>
            <a:ext uri="{FF2B5EF4-FFF2-40B4-BE49-F238E27FC236}">
              <a16:creationId xmlns:a16="http://schemas.microsoft.com/office/drawing/2014/main" id="{7B63835A-B131-4D02-86EA-4D55318B9EE8}"/>
            </a:ext>
            <a:ext uri="{147F2762-F138-4A5C-976F-8EAC2B608ADB}">
              <a16:predDERef xmlns:a16="http://schemas.microsoft.com/office/drawing/2014/main" pred="{682D7F23-447B-4577-850C-22A6088BDB2E}"/>
            </a:ext>
          </a:extLst>
        </xdr:cNvPr>
        <xdr:cNvSpPr/>
      </xdr:nvSpPr>
      <xdr:spPr>
        <a:xfrm>
          <a:off x="12890500" y="952500"/>
          <a:ext cx="1777448" cy="838752"/>
        </a:xfrm>
        <a:prstGeom prst="roundRect">
          <a:avLst/>
        </a:prstGeom>
        <a:solidFill>
          <a:schemeClr val="tx2">
            <a:lumMod val="40000"/>
            <a:lumOff val="60000"/>
          </a:schemeClr>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Consulte el catálogo de normas de INTECO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542697</xdr:colOff>
      <xdr:row>1</xdr:row>
      <xdr:rowOff>2490</xdr:rowOff>
    </xdr:from>
    <xdr:to>
      <xdr:col>5</xdr:col>
      <xdr:colOff>2191792</xdr:colOff>
      <xdr:row>4</xdr:row>
      <xdr:rowOff>64720</xdr:rowOff>
    </xdr:to>
    <xdr:sp macro="" textlink="">
      <xdr:nvSpPr>
        <xdr:cNvPr id="5" name="Rectángulo 11">
          <a:hlinkClick xmlns:r="http://schemas.openxmlformats.org/officeDocument/2006/relationships" r:id="rId1"/>
          <a:extLst>
            <a:ext uri="{FF2B5EF4-FFF2-40B4-BE49-F238E27FC236}">
              <a16:creationId xmlns:a16="http://schemas.microsoft.com/office/drawing/2014/main" id="{EDEE6E7F-642B-4AEC-8BE1-7754101B7E6F}"/>
            </a:ext>
          </a:extLst>
        </xdr:cNvPr>
        <xdr:cNvSpPr/>
      </xdr:nvSpPr>
      <xdr:spPr>
        <a:xfrm>
          <a:off x="13106172" y="183465"/>
          <a:ext cx="1649095" cy="63373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INSTRUCCIONES</a:t>
          </a:r>
          <a:r>
            <a:rPr lang="es-CR" sz="1400" b="1" baseline="0">
              <a:solidFill>
                <a:schemeClr val="lt1"/>
              </a:solidFill>
              <a:latin typeface="Trade Gothic Next" panose="020B0503040303020004" pitchFamily="34" charset="0"/>
              <a:ea typeface="+mn-ea"/>
              <a:cs typeface="+mn-cs"/>
            </a:rPr>
            <a:t> MECE</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5</xdr:col>
      <xdr:colOff>2535464</xdr:colOff>
      <xdr:row>1</xdr:row>
      <xdr:rowOff>77106</xdr:rowOff>
    </xdr:from>
    <xdr:to>
      <xdr:col>6</xdr:col>
      <xdr:colOff>742950</xdr:colOff>
      <xdr:row>4</xdr:row>
      <xdr:rowOff>19050</xdr:rowOff>
    </xdr:to>
    <xdr:sp macro="" textlink="">
      <xdr:nvSpPr>
        <xdr:cNvPr id="7" name="Arrow: Left 6">
          <a:hlinkClick xmlns:r="http://schemas.openxmlformats.org/officeDocument/2006/relationships" r:id="rId2"/>
          <a:extLst>
            <a:ext uri="{FF2B5EF4-FFF2-40B4-BE49-F238E27FC236}">
              <a16:creationId xmlns:a16="http://schemas.microsoft.com/office/drawing/2014/main" id="{52F52291-A9B7-48AB-B4D2-3453BE9DE41A}"/>
            </a:ext>
          </a:extLst>
        </xdr:cNvPr>
        <xdr:cNvSpPr/>
      </xdr:nvSpPr>
      <xdr:spPr>
        <a:xfrm flipH="1">
          <a:off x="15098939" y="258081"/>
          <a:ext cx="912586" cy="513444"/>
        </a:xfrm>
        <a:prstGeom prst="leftArrow">
          <a:avLst/>
        </a:prstGeom>
        <a:solidFill>
          <a:schemeClr val="tx2"/>
        </a:solidFill>
        <a:ln>
          <a:solidFill>
            <a:srgbClr val="002060"/>
          </a:solidFill>
        </a:ln>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latin typeface="Trade Gothic Next" panose="020B0503040303020004" pitchFamily="34" charset="0"/>
            </a:rPr>
            <a:t>Siguiente</a:t>
          </a:r>
        </a:p>
      </xdr:txBody>
    </xdr:sp>
    <xdr:clientData/>
  </xdr:twoCellAnchor>
  <xdr:twoCellAnchor>
    <xdr:from>
      <xdr:col>5</xdr:col>
      <xdr:colOff>57149</xdr:colOff>
      <xdr:row>5</xdr:row>
      <xdr:rowOff>139700</xdr:rowOff>
    </xdr:from>
    <xdr:to>
      <xdr:col>6</xdr:col>
      <xdr:colOff>581301</xdr:colOff>
      <xdr:row>18</xdr:row>
      <xdr:rowOff>193502</xdr:rowOff>
    </xdr:to>
    <xdr:grpSp>
      <xdr:nvGrpSpPr>
        <xdr:cNvPr id="19" name="Group 18">
          <a:extLst>
            <a:ext uri="{FF2B5EF4-FFF2-40B4-BE49-F238E27FC236}">
              <a16:creationId xmlns:a16="http://schemas.microsoft.com/office/drawing/2014/main" id="{934CE9ED-2747-DEDA-ED67-30B9F6DB16BB}"/>
            </a:ext>
          </a:extLst>
        </xdr:cNvPr>
        <xdr:cNvGrpSpPr/>
      </xdr:nvGrpSpPr>
      <xdr:grpSpPr>
        <a:xfrm>
          <a:off x="12620624" y="1990725"/>
          <a:ext cx="3226077" cy="2670002"/>
          <a:chOff x="12550775" y="333375"/>
          <a:chExt cx="3229243" cy="2670592"/>
        </a:xfrm>
      </xdr:grpSpPr>
      <xdr:sp macro="" textlink="">
        <xdr:nvSpPr>
          <xdr:cNvPr id="4" name="TextBox 3">
            <a:extLst>
              <a:ext uri="{FF2B5EF4-FFF2-40B4-BE49-F238E27FC236}">
                <a16:creationId xmlns:a16="http://schemas.microsoft.com/office/drawing/2014/main" id="{E6B86BB3-72F3-43CF-9E0E-0BCCBC301EB9}"/>
              </a:ext>
            </a:extLst>
          </xdr:cNvPr>
          <xdr:cNvSpPr txBox="1"/>
        </xdr:nvSpPr>
        <xdr:spPr>
          <a:xfrm>
            <a:off x="12550775" y="333375"/>
            <a:ext cx="2832100" cy="2260600"/>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200">
                <a:solidFill>
                  <a:schemeClr val="tx1"/>
                </a:solidFill>
                <a:effectLst/>
                <a:latin typeface="Trade Gothic Next" panose="020B0503040303020004" pitchFamily="34" charset="0"/>
                <a:ea typeface="+mn-ea"/>
                <a:cs typeface="+mn-cs"/>
              </a:rPr>
              <a:t>Consulte en el MICPE</a:t>
            </a:r>
            <a:r>
              <a:rPr lang="es-CR" sz="1200" baseline="0">
                <a:solidFill>
                  <a:schemeClr val="tx1"/>
                </a:solidFill>
                <a:effectLst/>
                <a:latin typeface="Trade Gothic Next" panose="020B0503040303020004" pitchFamily="34" charset="0"/>
                <a:ea typeface="+mn-ea"/>
                <a:cs typeface="+mn-cs"/>
              </a:rPr>
              <a:t> más información sobre la definición apropiada de condiciones de admisibilidad de las ofertas y su diferencia con respecto a los criterios de evaluación de CPE.   </a:t>
            </a:r>
          </a:p>
          <a:p>
            <a:pPr marL="0" marR="0" lvl="0" indent="0" algn="ctr" defTabSz="914400" eaLnBrk="1" fontAlgn="auto" latinLnBrk="0" hangingPunct="1">
              <a:lnSpc>
                <a:spcPct val="100000"/>
              </a:lnSpc>
              <a:spcBef>
                <a:spcPts val="0"/>
              </a:spcBef>
              <a:spcAft>
                <a:spcPts val="0"/>
              </a:spcAft>
              <a:buClrTx/>
              <a:buSzTx/>
              <a:buFontTx/>
              <a:buNone/>
              <a:tabLst/>
              <a:defRPr/>
            </a:pPr>
            <a:endParaRPr lang="es-CR" sz="1200" baseline="0">
              <a:solidFill>
                <a:schemeClr val="tx1"/>
              </a:solidFill>
              <a:effectLst/>
              <a:latin typeface="Trade Gothic Next" panose="020B05030403030200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R" sz="1200" baseline="0">
                <a:solidFill>
                  <a:schemeClr val="tx1"/>
                </a:solidFill>
                <a:effectLst/>
                <a:latin typeface="Trade Gothic Next" panose="020B0503040303020004" pitchFamily="34" charset="0"/>
                <a:ea typeface="+mn-ea"/>
                <a:cs typeface="+mn-cs"/>
              </a:rPr>
              <a:t>Dentro de esta Caja de Herramientas puede consultar algunos ejemplos de condiciones de admisibilidad aplicables a varios objetos contractuales comunes.</a:t>
            </a:r>
            <a:endParaRPr lang="es-CR" sz="1200">
              <a:solidFill>
                <a:schemeClr val="tx1"/>
              </a:solidFill>
              <a:effectLst/>
              <a:latin typeface="Trade Gothic Next" panose="020B0503040303020004" pitchFamily="34" charset="0"/>
              <a:ea typeface="+mn-ea"/>
              <a:cs typeface="+mn-cs"/>
            </a:endParaRPr>
          </a:p>
        </xdr:txBody>
      </xdr:sp>
      <xdr:pic>
        <xdr:nvPicPr>
          <xdr:cNvPr id="8" name="Graphic 7" descr="Folder Search with solid fill">
            <a:extLst>
              <a:ext uri="{FF2B5EF4-FFF2-40B4-BE49-F238E27FC236}">
                <a16:creationId xmlns:a16="http://schemas.microsoft.com/office/drawing/2014/main" id="{3B3A118B-54B2-4D92-A368-1655321CC3E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15027716" y="2258015"/>
            <a:ext cx="752302" cy="745952"/>
          </a:xfrm>
          <a:prstGeom prst="rect">
            <a:avLst/>
          </a:prstGeom>
        </xdr:spPr>
      </xdr:pic>
    </xdr:grpSp>
    <xdr:clientData/>
  </xdr:twoCellAnchor>
  <xdr:twoCellAnchor>
    <xdr:from>
      <xdr:col>5</xdr:col>
      <xdr:colOff>581025</xdr:colOff>
      <xdr:row>17</xdr:row>
      <xdr:rowOff>114295</xdr:rowOff>
    </xdr:from>
    <xdr:to>
      <xdr:col>5</xdr:col>
      <xdr:colOff>2438701</xdr:colOff>
      <xdr:row>22</xdr:row>
      <xdr:rowOff>116339</xdr:rowOff>
    </xdr:to>
    <xdr:grpSp>
      <xdr:nvGrpSpPr>
        <xdr:cNvPr id="20" name="Group 19">
          <a:extLst>
            <a:ext uri="{FF2B5EF4-FFF2-40B4-BE49-F238E27FC236}">
              <a16:creationId xmlns:a16="http://schemas.microsoft.com/office/drawing/2014/main" id="{D76F7559-B0E3-E625-36FC-C66B327BE64D}"/>
            </a:ext>
          </a:extLst>
        </xdr:cNvPr>
        <xdr:cNvGrpSpPr/>
      </xdr:nvGrpSpPr>
      <xdr:grpSpPr>
        <a:xfrm>
          <a:off x="13141325" y="4381495"/>
          <a:ext cx="1860851" cy="1002169"/>
          <a:chOff x="13398500" y="4903540"/>
          <a:chExt cx="1857676" cy="827103"/>
        </a:xfrm>
      </xdr:grpSpPr>
      <xdr:sp macro="" textlink="">
        <xdr:nvSpPr>
          <xdr:cNvPr id="16" name="Rectángulo 6">
            <a:hlinkClick xmlns:r="http://schemas.openxmlformats.org/officeDocument/2006/relationships" r:id="rId5"/>
            <a:extLst>
              <a:ext uri="{FF2B5EF4-FFF2-40B4-BE49-F238E27FC236}">
                <a16:creationId xmlns:a16="http://schemas.microsoft.com/office/drawing/2014/main" id="{23EF7190-E0CA-44FC-B6C2-CB6D2168D0CC}"/>
              </a:ext>
            </a:extLst>
          </xdr:cNvPr>
          <xdr:cNvSpPr/>
        </xdr:nvSpPr>
        <xdr:spPr>
          <a:xfrm>
            <a:off x="13398500" y="4903540"/>
            <a:ext cx="1737360" cy="670521"/>
          </a:xfrm>
          <a:prstGeom prst="roundRect">
            <a:avLst/>
          </a:prstGeom>
          <a:solidFill>
            <a:srgbClr val="1F3864">
              <a:lumMod val="60000"/>
              <a:lumOff val="40000"/>
            </a:srgbClr>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Posibles de condiciones de admisibilidad</a:t>
            </a:r>
          </a:p>
        </xdr:txBody>
      </xdr:sp>
      <xdr:pic>
        <xdr:nvPicPr>
          <xdr:cNvPr id="17" name="Graphic 16" descr="Cursor with solid fill">
            <a:extLst>
              <a:ext uri="{FF2B5EF4-FFF2-40B4-BE49-F238E27FC236}">
                <a16:creationId xmlns:a16="http://schemas.microsoft.com/office/drawing/2014/main" id="{95883DF8-76E0-4A80-A3D7-C509F029130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4897100" y="5366650"/>
            <a:ext cx="359076" cy="363993"/>
          </a:xfrm>
          <a:prstGeom prst="rect">
            <a:avLst/>
          </a:prstGeom>
        </xdr:spPr>
      </xdr:pic>
    </xdr:grpSp>
    <xdr:clientData/>
  </xdr:twoCellAnchor>
  <xdr:twoCellAnchor>
    <xdr:from>
      <xdr:col>2</xdr:col>
      <xdr:colOff>1092200</xdr:colOff>
      <xdr:row>4</xdr:row>
      <xdr:rowOff>285750</xdr:rowOff>
    </xdr:from>
    <xdr:to>
      <xdr:col>2</xdr:col>
      <xdr:colOff>1602467</xdr:colOff>
      <xdr:row>4</xdr:row>
      <xdr:rowOff>476250</xdr:rowOff>
    </xdr:to>
    <xdr:sp macro="" textlink="">
      <xdr:nvSpPr>
        <xdr:cNvPr id="18" name="Rectangle: Rounded Corners 17">
          <a:extLst>
            <a:ext uri="{FF2B5EF4-FFF2-40B4-BE49-F238E27FC236}">
              <a16:creationId xmlns:a16="http://schemas.microsoft.com/office/drawing/2014/main" id="{AA6EB651-446B-422B-85F4-F937A175A544}"/>
            </a:ext>
          </a:extLst>
        </xdr:cNvPr>
        <xdr:cNvSpPr/>
      </xdr:nvSpPr>
      <xdr:spPr>
        <a:xfrm>
          <a:off x="2597150" y="1038225"/>
          <a:ext cx="510267" cy="190500"/>
        </a:xfrm>
        <a:prstGeom prst="round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twoCellAnchor>
    <xdr:from>
      <xdr:col>5</xdr:col>
      <xdr:colOff>533395</xdr:colOff>
      <xdr:row>4</xdr:row>
      <xdr:rowOff>209550</xdr:rowOff>
    </xdr:from>
    <xdr:to>
      <xdr:col>5</xdr:col>
      <xdr:colOff>2273930</xdr:colOff>
      <xdr:row>4</xdr:row>
      <xdr:rowOff>1035685</xdr:rowOff>
    </xdr:to>
    <xdr:sp macro="" textlink="">
      <xdr:nvSpPr>
        <xdr:cNvPr id="21" name="Rectángulo 6">
          <a:hlinkClick xmlns:r="http://schemas.openxmlformats.org/officeDocument/2006/relationships" r:id="rId8"/>
          <a:extLst>
            <a:ext uri="{FF2B5EF4-FFF2-40B4-BE49-F238E27FC236}">
              <a16:creationId xmlns:a16="http://schemas.microsoft.com/office/drawing/2014/main" id="{AF1CEE0F-5645-4794-A51D-28426B3DE339}"/>
            </a:ext>
          </a:extLst>
        </xdr:cNvPr>
        <xdr:cNvSpPr/>
      </xdr:nvSpPr>
      <xdr:spPr>
        <a:xfrm>
          <a:off x="13096870" y="962025"/>
          <a:ext cx="1740535" cy="826135"/>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2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Ir a Paso 3.1. Revisión de condiciones de admisibilidad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799040</xdr:colOff>
      <xdr:row>1</xdr:row>
      <xdr:rowOff>31748</xdr:rowOff>
    </xdr:from>
    <xdr:to>
      <xdr:col>6</xdr:col>
      <xdr:colOff>30690</xdr:colOff>
      <xdr:row>4</xdr:row>
      <xdr:rowOff>122553</xdr:rowOff>
    </xdr:to>
    <xdr:sp macro="" textlink="">
      <xdr:nvSpPr>
        <xdr:cNvPr id="12" name="Rectángulo 11">
          <a:hlinkClick xmlns:r="http://schemas.openxmlformats.org/officeDocument/2006/relationships" r:id="rId1"/>
          <a:extLst>
            <a:ext uri="{FF2B5EF4-FFF2-40B4-BE49-F238E27FC236}">
              <a16:creationId xmlns:a16="http://schemas.microsoft.com/office/drawing/2014/main" id="{5A7D5194-46B5-44FF-9B2D-E84BCAF3D448}"/>
            </a:ext>
          </a:extLst>
        </xdr:cNvPr>
        <xdr:cNvSpPr/>
      </xdr:nvSpPr>
      <xdr:spPr>
        <a:xfrm>
          <a:off x="10447865" y="212723"/>
          <a:ext cx="1831975" cy="63373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INSTRUCCIONES</a:t>
          </a:r>
          <a:r>
            <a:rPr lang="es-CR" sz="1400" b="1" baseline="0">
              <a:solidFill>
                <a:schemeClr val="lt1"/>
              </a:solidFill>
              <a:latin typeface="Trade Gothic Next" panose="020B0503040303020004" pitchFamily="34" charset="0"/>
              <a:ea typeface="+mn-ea"/>
              <a:cs typeface="+mn-cs"/>
            </a:rPr>
            <a:t> MECE</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5</xdr:col>
      <xdr:colOff>663576</xdr:colOff>
      <xdr:row>5</xdr:row>
      <xdr:rowOff>37079</xdr:rowOff>
    </xdr:from>
    <xdr:to>
      <xdr:col>5</xdr:col>
      <xdr:colOff>1577976</xdr:colOff>
      <xdr:row>5</xdr:row>
      <xdr:rowOff>579369</xdr:rowOff>
    </xdr:to>
    <xdr:sp macro="" textlink="">
      <xdr:nvSpPr>
        <xdr:cNvPr id="13" name="Arrow: Left 12">
          <a:hlinkClick xmlns:r="http://schemas.openxmlformats.org/officeDocument/2006/relationships" r:id="rId2"/>
          <a:extLst>
            <a:ext uri="{FF2B5EF4-FFF2-40B4-BE49-F238E27FC236}">
              <a16:creationId xmlns:a16="http://schemas.microsoft.com/office/drawing/2014/main" id="{CFB2DF21-E2A5-4B12-9E4D-4FABED8833F6}"/>
            </a:ext>
          </a:extLst>
        </xdr:cNvPr>
        <xdr:cNvSpPr/>
      </xdr:nvSpPr>
      <xdr:spPr>
        <a:xfrm>
          <a:off x="10312401" y="941954"/>
          <a:ext cx="914400" cy="542290"/>
        </a:xfrm>
        <a:prstGeom prst="leftArrow">
          <a:avLst/>
        </a:prstGeom>
        <a:solidFill>
          <a:srgbClr val="002060"/>
        </a:solidFill>
        <a:ln>
          <a:solidFill>
            <a:srgbClr val="002060"/>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R" sz="1000" b="1">
              <a:latin typeface="Trade Gothic Next" panose="020B0503040303020004" pitchFamily="34" charset="0"/>
            </a:rPr>
            <a:t>Anterior</a:t>
          </a:r>
        </a:p>
      </xdr:txBody>
    </xdr:sp>
    <xdr:clientData/>
  </xdr:twoCellAnchor>
  <xdr:twoCellAnchor>
    <xdr:from>
      <xdr:col>5</xdr:col>
      <xdr:colOff>1831142</xdr:colOff>
      <xdr:row>5</xdr:row>
      <xdr:rowOff>37079</xdr:rowOff>
    </xdr:from>
    <xdr:to>
      <xdr:col>6</xdr:col>
      <xdr:colOff>145217</xdr:colOff>
      <xdr:row>5</xdr:row>
      <xdr:rowOff>582544</xdr:rowOff>
    </xdr:to>
    <xdr:sp macro="" textlink="">
      <xdr:nvSpPr>
        <xdr:cNvPr id="14" name="Arrow: Left 13">
          <a:hlinkClick xmlns:r="http://schemas.openxmlformats.org/officeDocument/2006/relationships" r:id="rId3"/>
          <a:extLst>
            <a:ext uri="{FF2B5EF4-FFF2-40B4-BE49-F238E27FC236}">
              <a16:creationId xmlns:a16="http://schemas.microsoft.com/office/drawing/2014/main" id="{C6ABAB3B-84B6-438F-A6E1-6C686D3F9334}"/>
            </a:ext>
          </a:extLst>
        </xdr:cNvPr>
        <xdr:cNvSpPr/>
      </xdr:nvSpPr>
      <xdr:spPr>
        <a:xfrm flipH="1">
          <a:off x="11479967" y="941954"/>
          <a:ext cx="914400" cy="545465"/>
        </a:xfrm>
        <a:prstGeom prst="leftArrow">
          <a:avLst/>
        </a:prstGeom>
        <a:solidFill>
          <a:srgbClr val="002060"/>
        </a:solidFill>
        <a:ln>
          <a:solidFill>
            <a:srgbClr val="002060"/>
          </a:solid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R" sz="1000" b="1">
              <a:latin typeface="Trade Gothic Next" panose="020B0503040303020004" pitchFamily="34" charset="0"/>
            </a:rPr>
            <a:t>Siguiente</a:t>
          </a:r>
        </a:p>
      </xdr:txBody>
    </xdr:sp>
    <xdr:clientData/>
  </xdr:twoCellAnchor>
  <xdr:twoCellAnchor>
    <xdr:from>
      <xdr:col>5</xdr:col>
      <xdr:colOff>628305</xdr:colOff>
      <xdr:row>6</xdr:row>
      <xdr:rowOff>50615</xdr:rowOff>
    </xdr:from>
    <xdr:to>
      <xdr:col>6</xdr:col>
      <xdr:colOff>161925</xdr:colOff>
      <xdr:row>13</xdr:row>
      <xdr:rowOff>73025</xdr:rowOff>
    </xdr:to>
    <xdr:sp macro="" textlink="">
      <xdr:nvSpPr>
        <xdr:cNvPr id="15" name="TextBox 14">
          <a:extLst>
            <a:ext uri="{FF2B5EF4-FFF2-40B4-BE49-F238E27FC236}">
              <a16:creationId xmlns:a16="http://schemas.microsoft.com/office/drawing/2014/main" id="{F5B23598-5520-45B2-80FE-19E4AE091897}"/>
            </a:ext>
          </a:extLst>
        </xdr:cNvPr>
        <xdr:cNvSpPr txBox="1"/>
      </xdr:nvSpPr>
      <xdr:spPr>
        <a:xfrm>
          <a:off x="10277130" y="2041340"/>
          <a:ext cx="2133945" cy="1470210"/>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200" b="0">
              <a:solidFill>
                <a:sysClr val="windowText" lastClr="000000"/>
              </a:solidFill>
              <a:effectLst/>
              <a:latin typeface="Trade Gothic Next" panose="020B0503040303020004" pitchFamily="34" charset="0"/>
              <a:ea typeface="+mn-ea"/>
              <a:cs typeface="+mn-cs"/>
            </a:rPr>
            <a:t>Recuerde que la valoración de la</a:t>
          </a:r>
          <a:r>
            <a:rPr lang="es-CR" sz="1200" b="0" baseline="0">
              <a:solidFill>
                <a:sysClr val="windowText" lastClr="000000"/>
              </a:solidFill>
              <a:effectLst/>
              <a:latin typeface="Trade Gothic Next" panose="020B0503040303020004" pitchFamily="34" charset="0"/>
              <a:ea typeface="+mn-ea"/>
              <a:cs typeface="+mn-cs"/>
            </a:rPr>
            <a:t> importancia del criterio</a:t>
          </a:r>
          <a:r>
            <a:rPr lang="es-CR" sz="1200" b="0">
              <a:solidFill>
                <a:sysClr val="windowText" lastClr="000000"/>
              </a:solidFill>
              <a:effectLst/>
              <a:latin typeface="Trade Gothic Next" panose="020B0503040303020004" pitchFamily="34" charset="0"/>
              <a:ea typeface="+mn-ea"/>
              <a:cs typeface="+mn-cs"/>
            </a:rPr>
            <a:t> debería</a:t>
          </a:r>
          <a:r>
            <a:rPr lang="es-CR" sz="1200" b="1">
              <a:solidFill>
                <a:sysClr val="windowText" lastClr="000000"/>
              </a:solidFill>
              <a:effectLst/>
              <a:latin typeface="Trade Gothic Next" panose="020B0503040303020004" pitchFamily="34" charset="0"/>
              <a:ea typeface="+mn-ea"/>
              <a:cs typeface="+mn-cs"/>
            </a:rPr>
            <a:t> realizarse en conjunto entre la unidad solicitante y expertos </a:t>
          </a:r>
          <a:r>
            <a:rPr lang="es-CR" sz="1200" b="0">
              <a:solidFill>
                <a:sysClr val="windowText" lastClr="000000"/>
              </a:solidFill>
              <a:effectLst/>
              <a:latin typeface="Trade Gothic Next" panose="020B0503040303020004" pitchFamily="34" charset="0"/>
              <a:ea typeface="+mn-ea"/>
              <a:cs typeface="+mn-cs"/>
            </a:rPr>
            <a:t>en cada área temática de las CPE.</a:t>
          </a:r>
        </a:p>
      </xdr:txBody>
    </xdr:sp>
    <xdr:clientData/>
  </xdr:twoCellAnchor>
  <xdr:twoCellAnchor editAs="oneCell">
    <xdr:from>
      <xdr:col>5</xdr:col>
      <xdr:colOff>297304</xdr:colOff>
      <xdr:row>5</xdr:row>
      <xdr:rowOff>714374</xdr:rowOff>
    </xdr:from>
    <xdr:to>
      <xdr:col>5</xdr:col>
      <xdr:colOff>1039284</xdr:colOff>
      <xdr:row>7</xdr:row>
      <xdr:rowOff>144990</xdr:rowOff>
    </xdr:to>
    <xdr:pic>
      <xdr:nvPicPr>
        <xdr:cNvPr id="16" name="Graphic 15" descr="Comment Important with solid fill">
          <a:extLst>
            <a:ext uri="{FF2B5EF4-FFF2-40B4-BE49-F238E27FC236}">
              <a16:creationId xmlns:a16="http://schemas.microsoft.com/office/drawing/2014/main" id="{1AE2EA82-DB56-4A99-BE73-37BB77A894D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946129" y="1619249"/>
          <a:ext cx="738805" cy="741891"/>
        </a:xfrm>
        <a:prstGeom prst="rect">
          <a:avLst/>
        </a:prstGeom>
      </xdr:spPr>
    </xdr:pic>
    <xdr:clientData/>
  </xdr:twoCellAnchor>
  <xdr:twoCellAnchor>
    <xdr:from>
      <xdr:col>6</xdr:col>
      <xdr:colOff>619125</xdr:colOff>
      <xdr:row>39</xdr:row>
      <xdr:rowOff>25399</xdr:rowOff>
    </xdr:from>
    <xdr:to>
      <xdr:col>8</xdr:col>
      <xdr:colOff>2095500</xdr:colOff>
      <xdr:row>43</xdr:row>
      <xdr:rowOff>133349</xdr:rowOff>
    </xdr:to>
    <xdr:sp macro="" textlink="">
      <xdr:nvSpPr>
        <xdr:cNvPr id="18" name="Rectangle 17">
          <a:extLst>
            <a:ext uri="{FF2B5EF4-FFF2-40B4-BE49-F238E27FC236}">
              <a16:creationId xmlns:a16="http://schemas.microsoft.com/office/drawing/2014/main" id="{A38BF7DB-6091-427A-919B-B32C58A769BB}"/>
            </a:ext>
          </a:extLst>
        </xdr:cNvPr>
        <xdr:cNvSpPr/>
      </xdr:nvSpPr>
      <xdr:spPr>
        <a:xfrm>
          <a:off x="11287125" y="13541374"/>
          <a:ext cx="2647950" cy="1470025"/>
        </a:xfrm>
        <a:prstGeom prst="rect">
          <a:avLst/>
        </a:prstGeom>
        <a:solidFill>
          <a:schemeClr val="accent3">
            <a:lumMod val="20000"/>
            <a:lumOff val="80000"/>
          </a:schemeClr>
        </a:solidFill>
        <a:ln w="12700">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b="0">
              <a:solidFill>
                <a:sysClr val="windowText" lastClr="000000"/>
              </a:solidFill>
              <a:latin typeface="Trade Gothic Next" panose="020B0503040303020004" pitchFamily="34" charset="0"/>
            </a:rPr>
            <a:t>El criterio de desarrollo regional está amparado en el artículo 23 de la LGCP con la finalidad de procurar el desarrollo regional. Por lo que en el sistema de calificación de ofertas se podrá otorgar un puntaje hasta de un diez por ciento (10%).</a:t>
          </a:r>
        </a:p>
      </xdr:txBody>
    </xdr:sp>
    <xdr:clientData/>
  </xdr:twoCellAnchor>
  <xdr:twoCellAnchor>
    <xdr:from>
      <xdr:col>2</xdr:col>
      <xdr:colOff>3568700</xdr:colOff>
      <xdr:row>5</xdr:row>
      <xdr:rowOff>828675</xdr:rowOff>
    </xdr:from>
    <xdr:to>
      <xdr:col>2</xdr:col>
      <xdr:colOff>4075792</xdr:colOff>
      <xdr:row>5</xdr:row>
      <xdr:rowOff>1019175</xdr:rowOff>
    </xdr:to>
    <xdr:sp macro="" textlink="">
      <xdr:nvSpPr>
        <xdr:cNvPr id="2" name="Rectangle: Rounded Corners 1">
          <a:extLst>
            <a:ext uri="{FF2B5EF4-FFF2-40B4-BE49-F238E27FC236}">
              <a16:creationId xmlns:a16="http://schemas.microsoft.com/office/drawing/2014/main" id="{B812C836-A57A-4004-880A-FB2B15D4AC9D}"/>
            </a:ext>
          </a:extLst>
        </xdr:cNvPr>
        <xdr:cNvSpPr/>
      </xdr:nvSpPr>
      <xdr:spPr>
        <a:xfrm>
          <a:off x="4721225" y="1733550"/>
          <a:ext cx="507092" cy="190500"/>
        </a:xfrm>
        <a:prstGeom prst="round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twoCellAnchor>
    <xdr:from>
      <xdr:col>8</xdr:col>
      <xdr:colOff>1685925</xdr:colOff>
      <xdr:row>42</xdr:row>
      <xdr:rowOff>0</xdr:rowOff>
    </xdr:from>
    <xdr:to>
      <xdr:col>8</xdr:col>
      <xdr:colOff>2437489</xdr:colOff>
      <xdr:row>46</xdr:row>
      <xdr:rowOff>28237</xdr:rowOff>
    </xdr:to>
    <xdr:pic>
      <xdr:nvPicPr>
        <xdr:cNvPr id="3" name="Graphic 2" descr="Folder Search with solid fill">
          <a:extLst>
            <a:ext uri="{FF2B5EF4-FFF2-40B4-BE49-F238E27FC236}">
              <a16:creationId xmlns:a16="http://schemas.microsoft.com/office/drawing/2014/main" id="{8441E5EC-24C9-4FD3-A2DF-AF3D281EE6B3}"/>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13525500" y="14697075"/>
          <a:ext cx="751564" cy="752137"/>
        </a:xfrm>
        <a:prstGeom prst="rect">
          <a:avLst/>
        </a:prstGeom>
      </xdr:spPr>
    </xdr:pic>
    <xdr:clientData/>
  </xdr:twoCellAnchor>
  <xdr:twoCellAnchor>
    <xdr:from>
      <xdr:col>3</xdr:col>
      <xdr:colOff>666750</xdr:colOff>
      <xdr:row>14</xdr:row>
      <xdr:rowOff>873125</xdr:rowOff>
    </xdr:from>
    <xdr:to>
      <xdr:col>4</xdr:col>
      <xdr:colOff>1111250</xdr:colOff>
      <xdr:row>17</xdr:row>
      <xdr:rowOff>64770</xdr:rowOff>
    </xdr:to>
    <xdr:sp macro="" textlink="">
      <xdr:nvSpPr>
        <xdr:cNvPr id="6" name="Rectángulo 6">
          <a:hlinkClick xmlns:r="http://schemas.openxmlformats.org/officeDocument/2006/relationships" r:id="rId8"/>
          <a:extLst>
            <a:ext uri="{FF2B5EF4-FFF2-40B4-BE49-F238E27FC236}">
              <a16:creationId xmlns:a16="http://schemas.microsoft.com/office/drawing/2014/main" id="{6B287895-7541-4DAD-B6A2-852D85429D35}"/>
            </a:ext>
          </a:extLst>
        </xdr:cNvPr>
        <xdr:cNvSpPr/>
      </xdr:nvSpPr>
      <xdr:spPr>
        <a:xfrm>
          <a:off x="8039100" y="4549775"/>
          <a:ext cx="1577975" cy="734695"/>
        </a:xfrm>
        <a:prstGeom prst="roundRect">
          <a:avLst/>
        </a:prstGeom>
        <a:solidFill>
          <a:schemeClr val="tx2"/>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2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Ir a Paso 3.2. Evaluación de criterios de CPE</a:t>
          </a:r>
        </a:p>
      </xdr:txBody>
    </xdr:sp>
    <xdr:clientData/>
  </xdr:twoCellAnchor>
  <xdr:twoCellAnchor>
    <xdr:from>
      <xdr:col>3</xdr:col>
      <xdr:colOff>657223</xdr:colOff>
      <xdr:row>14</xdr:row>
      <xdr:rowOff>66672</xdr:rowOff>
    </xdr:from>
    <xdr:to>
      <xdr:col>4</xdr:col>
      <xdr:colOff>1108073</xdr:colOff>
      <xdr:row>14</xdr:row>
      <xdr:rowOff>703577</xdr:rowOff>
    </xdr:to>
    <xdr:sp macro="" textlink="">
      <xdr:nvSpPr>
        <xdr:cNvPr id="8" name="Rectángulo 6">
          <a:hlinkClick xmlns:r="http://schemas.openxmlformats.org/officeDocument/2006/relationships" r:id="rId9"/>
          <a:extLst>
            <a:ext uri="{FF2B5EF4-FFF2-40B4-BE49-F238E27FC236}">
              <a16:creationId xmlns:a16="http://schemas.microsoft.com/office/drawing/2014/main" id="{86ED7833-F4A5-4225-9C51-4C05E50FC7AB}"/>
            </a:ext>
          </a:extLst>
        </xdr:cNvPr>
        <xdr:cNvSpPr/>
      </xdr:nvSpPr>
      <xdr:spPr>
        <a:xfrm>
          <a:off x="8029573" y="4295772"/>
          <a:ext cx="1584325" cy="636905"/>
        </a:xfrm>
        <a:prstGeom prst="roundRect">
          <a:avLst/>
        </a:prstGeom>
        <a:solidFill>
          <a:schemeClr val="accent3"/>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2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INICIO CAJA DE HERRAMIENTAS</a:t>
          </a:r>
        </a:p>
      </xdr:txBody>
    </xdr:sp>
    <xdr:clientData/>
  </xdr:twoCellAnchor>
  <xdr:twoCellAnchor>
    <xdr:from>
      <xdr:col>4</xdr:col>
      <xdr:colOff>923925</xdr:colOff>
      <xdr:row>14</xdr:row>
      <xdr:rowOff>419100</xdr:rowOff>
    </xdr:from>
    <xdr:to>
      <xdr:col>5</xdr:col>
      <xdr:colOff>140615</xdr:colOff>
      <xdr:row>14</xdr:row>
      <xdr:rowOff>856961</xdr:rowOff>
    </xdr:to>
    <xdr:pic>
      <xdr:nvPicPr>
        <xdr:cNvPr id="4" name="Graphic 3" descr="Cursor with solid fill">
          <a:extLst>
            <a:ext uri="{FF2B5EF4-FFF2-40B4-BE49-F238E27FC236}">
              <a16:creationId xmlns:a16="http://schemas.microsoft.com/office/drawing/2014/main" id="{7454E000-F621-4AA9-8498-24DB5A10DD8E}"/>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9429750" y="4095750"/>
          <a:ext cx="359690" cy="437861"/>
        </a:xfrm>
        <a:prstGeom prst="rect">
          <a:avLst/>
        </a:prstGeom>
      </xdr:spPr>
    </xdr:pic>
    <xdr:clientData/>
  </xdr:twoCellAnchor>
  <xdr:twoCellAnchor>
    <xdr:from>
      <xdr:col>4</xdr:col>
      <xdr:colOff>866775</xdr:colOff>
      <xdr:row>16</xdr:row>
      <xdr:rowOff>330200</xdr:rowOff>
    </xdr:from>
    <xdr:to>
      <xdr:col>5</xdr:col>
      <xdr:colOff>83465</xdr:colOff>
      <xdr:row>17</xdr:row>
      <xdr:rowOff>269586</xdr:rowOff>
    </xdr:to>
    <xdr:pic>
      <xdr:nvPicPr>
        <xdr:cNvPr id="7" name="Graphic 6" descr="Cursor with solid fill">
          <a:extLst>
            <a:ext uri="{FF2B5EF4-FFF2-40B4-BE49-F238E27FC236}">
              <a16:creationId xmlns:a16="http://schemas.microsoft.com/office/drawing/2014/main" id="{87135A21-A336-43A0-940A-3C43E30BBFA2}"/>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9372600" y="5045075"/>
          <a:ext cx="359690" cy="4442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371929</xdr:colOff>
      <xdr:row>1</xdr:row>
      <xdr:rowOff>54427</xdr:rowOff>
    </xdr:from>
    <xdr:to>
      <xdr:col>8</xdr:col>
      <xdr:colOff>644979</xdr:colOff>
      <xdr:row>4</xdr:row>
      <xdr:rowOff>151582</xdr:rowOff>
    </xdr:to>
    <xdr:sp macro="" textlink="">
      <xdr:nvSpPr>
        <xdr:cNvPr id="2" name="Rectángulo 11">
          <a:hlinkClick xmlns:r="http://schemas.openxmlformats.org/officeDocument/2006/relationships" r:id="rId1"/>
          <a:extLst>
            <a:ext uri="{FF2B5EF4-FFF2-40B4-BE49-F238E27FC236}">
              <a16:creationId xmlns:a16="http://schemas.microsoft.com/office/drawing/2014/main" id="{53FA61F4-01DC-4E64-B74E-E4A1CBC11BFF}"/>
            </a:ext>
          </a:extLst>
        </xdr:cNvPr>
        <xdr:cNvSpPr/>
      </xdr:nvSpPr>
      <xdr:spPr>
        <a:xfrm>
          <a:off x="9858829" y="235402"/>
          <a:ext cx="1825625" cy="64008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INSTRUCCIONES</a:t>
          </a:r>
          <a:r>
            <a:rPr lang="es-CR" sz="1400" b="1" baseline="0">
              <a:solidFill>
                <a:schemeClr val="lt1"/>
              </a:solidFill>
              <a:latin typeface="Trade Gothic Next" panose="020B0503040303020004" pitchFamily="34" charset="0"/>
              <a:ea typeface="+mn-ea"/>
              <a:cs typeface="+mn-cs"/>
            </a:rPr>
            <a:t> MECE</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6</xdr:col>
      <xdr:colOff>268549</xdr:colOff>
      <xdr:row>5</xdr:row>
      <xdr:rowOff>65024</xdr:rowOff>
    </xdr:from>
    <xdr:to>
      <xdr:col>7</xdr:col>
      <xdr:colOff>382849</xdr:colOff>
      <xdr:row>5</xdr:row>
      <xdr:rowOff>613664</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8F029E19-E6F5-43F7-BACB-42F56186E870}"/>
            </a:ext>
          </a:extLst>
        </xdr:cNvPr>
        <xdr:cNvSpPr/>
      </xdr:nvSpPr>
      <xdr:spPr>
        <a:xfrm>
          <a:off x="9755449" y="969899"/>
          <a:ext cx="914400" cy="548640"/>
        </a:xfrm>
        <a:prstGeom prst="leftArrow">
          <a:avLst/>
        </a:prstGeom>
        <a:solidFill>
          <a:schemeClr val="tx2"/>
        </a:solidFill>
        <a:ln>
          <a:solidFill>
            <a:srgbClr val="002060"/>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latin typeface="Trade Gothic Next" panose="020B0503040303020004" pitchFamily="34" charset="0"/>
            </a:rPr>
            <a:t>Anterior</a:t>
          </a:r>
        </a:p>
      </xdr:txBody>
    </xdr:sp>
    <xdr:clientData/>
  </xdr:twoCellAnchor>
  <xdr:twoCellAnchor>
    <xdr:from>
      <xdr:col>7</xdr:col>
      <xdr:colOff>558833</xdr:colOff>
      <xdr:row>5</xdr:row>
      <xdr:rowOff>65024</xdr:rowOff>
    </xdr:from>
    <xdr:to>
      <xdr:col>8</xdr:col>
      <xdr:colOff>723933</xdr:colOff>
      <xdr:row>5</xdr:row>
      <xdr:rowOff>613664</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46782AE9-AEBA-444B-8793-45D460E8A0B6}"/>
            </a:ext>
          </a:extLst>
        </xdr:cNvPr>
        <xdr:cNvSpPr/>
      </xdr:nvSpPr>
      <xdr:spPr>
        <a:xfrm flipH="1">
          <a:off x="10845833" y="969899"/>
          <a:ext cx="917575" cy="548640"/>
        </a:xfrm>
        <a:prstGeom prst="leftArrow">
          <a:avLst/>
        </a:prstGeom>
        <a:solidFill>
          <a:schemeClr val="tx2"/>
        </a:solidFill>
        <a:ln>
          <a:solidFill>
            <a:srgbClr val="002060"/>
          </a:solidFill>
        </a:ln>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latin typeface="Trade Gothic Next" panose="020B0503040303020004" pitchFamily="34" charset="0"/>
            </a:rPr>
            <a:t>Siguiente</a:t>
          </a:r>
        </a:p>
      </xdr:txBody>
    </xdr:sp>
    <xdr:clientData/>
  </xdr:twoCellAnchor>
  <xdr:twoCellAnchor>
    <xdr:from>
      <xdr:col>6</xdr:col>
      <xdr:colOff>473258</xdr:colOff>
      <xdr:row>9</xdr:row>
      <xdr:rowOff>212010</xdr:rowOff>
    </xdr:from>
    <xdr:to>
      <xdr:col>8</xdr:col>
      <xdr:colOff>723900</xdr:colOff>
      <xdr:row>12</xdr:row>
      <xdr:rowOff>6350</xdr:rowOff>
    </xdr:to>
    <xdr:sp macro="" textlink="">
      <xdr:nvSpPr>
        <xdr:cNvPr id="5" name="TextBox 4">
          <a:extLst>
            <a:ext uri="{FF2B5EF4-FFF2-40B4-BE49-F238E27FC236}">
              <a16:creationId xmlns:a16="http://schemas.microsoft.com/office/drawing/2014/main" id="{6C47C70E-A619-4595-AB89-4441BA03C980}"/>
            </a:ext>
          </a:extLst>
        </xdr:cNvPr>
        <xdr:cNvSpPr txBox="1"/>
      </xdr:nvSpPr>
      <xdr:spPr>
        <a:xfrm>
          <a:off x="9817283" y="3288585"/>
          <a:ext cx="1803217" cy="1594565"/>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200" b="0">
              <a:solidFill>
                <a:sysClr val="windowText" lastClr="000000"/>
              </a:solidFill>
              <a:effectLst/>
              <a:latin typeface="Trade Gothic Next" panose="020B0503040303020004" pitchFamily="34" charset="0"/>
              <a:ea typeface="+mn-ea"/>
              <a:cs typeface="+mn-cs"/>
            </a:rPr>
            <a:t>Se</a:t>
          </a:r>
          <a:r>
            <a:rPr lang="es-CR" sz="1200" b="0" baseline="0">
              <a:solidFill>
                <a:sysClr val="windowText" lastClr="000000"/>
              </a:solidFill>
              <a:effectLst/>
              <a:latin typeface="Trade Gothic Next" panose="020B0503040303020004" pitchFamily="34" charset="0"/>
              <a:ea typeface="+mn-ea"/>
              <a:cs typeface="+mn-cs"/>
            </a:rPr>
            <a:t> recomienda siempre hacer uso del total del 25 % permitido para la evaluación de criterios de CPE. </a:t>
          </a:r>
          <a:endParaRPr lang="es-CR" sz="1200" b="0">
            <a:solidFill>
              <a:sysClr val="windowText" lastClr="000000"/>
            </a:solidFill>
            <a:effectLst/>
            <a:latin typeface="Trade Gothic Next" panose="020B0503040303020004" pitchFamily="34" charset="0"/>
            <a:ea typeface="+mn-ea"/>
            <a:cs typeface="+mn-cs"/>
          </a:endParaRPr>
        </a:p>
      </xdr:txBody>
    </xdr:sp>
    <xdr:clientData/>
  </xdr:twoCellAnchor>
  <xdr:twoCellAnchor editAs="oneCell">
    <xdr:from>
      <xdr:col>6</xdr:col>
      <xdr:colOff>131685</xdr:colOff>
      <xdr:row>7</xdr:row>
      <xdr:rowOff>63501</xdr:rowOff>
    </xdr:from>
    <xdr:to>
      <xdr:col>7</xdr:col>
      <xdr:colOff>28575</xdr:colOff>
      <xdr:row>9</xdr:row>
      <xdr:rowOff>381001</xdr:rowOff>
    </xdr:to>
    <xdr:pic>
      <xdr:nvPicPr>
        <xdr:cNvPr id="6" name="Graphic 5" descr="Comment Important with solid fill">
          <a:extLst>
            <a:ext uri="{FF2B5EF4-FFF2-40B4-BE49-F238E27FC236}">
              <a16:creationId xmlns:a16="http://schemas.microsoft.com/office/drawing/2014/main" id="{00B5C12F-6787-4309-8DF7-A6A4763076D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475710" y="2759076"/>
          <a:ext cx="696990" cy="698500"/>
        </a:xfrm>
        <a:prstGeom prst="rect">
          <a:avLst/>
        </a:prstGeom>
      </xdr:spPr>
    </xdr:pic>
    <xdr:clientData/>
  </xdr:twoCellAnchor>
  <xdr:twoCellAnchor>
    <xdr:from>
      <xdr:col>1</xdr:col>
      <xdr:colOff>714375</xdr:colOff>
      <xdr:row>5</xdr:row>
      <xdr:rowOff>1397000</xdr:rowOff>
    </xdr:from>
    <xdr:to>
      <xdr:col>1</xdr:col>
      <xdr:colOff>1218292</xdr:colOff>
      <xdr:row>5</xdr:row>
      <xdr:rowOff>1587500</xdr:rowOff>
    </xdr:to>
    <xdr:sp macro="" textlink="">
      <xdr:nvSpPr>
        <xdr:cNvPr id="7" name="Rectangle: Rounded Corners 6">
          <a:extLst>
            <a:ext uri="{FF2B5EF4-FFF2-40B4-BE49-F238E27FC236}">
              <a16:creationId xmlns:a16="http://schemas.microsoft.com/office/drawing/2014/main" id="{6BA78E3A-5225-43CE-9D6A-53719AC66F4A}"/>
            </a:ext>
          </a:extLst>
        </xdr:cNvPr>
        <xdr:cNvSpPr/>
      </xdr:nvSpPr>
      <xdr:spPr>
        <a:xfrm>
          <a:off x="1466850" y="2301875"/>
          <a:ext cx="503917" cy="190500"/>
        </a:xfrm>
        <a:prstGeom prst="round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360135</xdr:colOff>
      <xdr:row>5</xdr:row>
      <xdr:rowOff>50495</xdr:rowOff>
    </xdr:from>
    <xdr:to>
      <xdr:col>4</xdr:col>
      <xdr:colOff>163285</xdr:colOff>
      <xdr:row>5</xdr:row>
      <xdr:rowOff>602310</xdr:rowOff>
    </xdr:to>
    <xdr:sp macro="" textlink="">
      <xdr:nvSpPr>
        <xdr:cNvPr id="6" name="Arrow: Left 5">
          <a:hlinkClick xmlns:r="http://schemas.openxmlformats.org/officeDocument/2006/relationships" r:id="rId1"/>
          <a:extLst>
            <a:ext uri="{FF2B5EF4-FFF2-40B4-BE49-F238E27FC236}">
              <a16:creationId xmlns:a16="http://schemas.microsoft.com/office/drawing/2014/main" id="{496B8841-75EB-435E-9DFC-40D0CDACE816}"/>
            </a:ext>
          </a:extLst>
        </xdr:cNvPr>
        <xdr:cNvSpPr/>
      </xdr:nvSpPr>
      <xdr:spPr>
        <a:xfrm>
          <a:off x="8408760" y="1002995"/>
          <a:ext cx="917575" cy="551815"/>
        </a:xfrm>
        <a:prstGeom prst="leftArrow">
          <a:avLst/>
        </a:prstGeom>
        <a:solidFill>
          <a:schemeClr val="tx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latin typeface="Trade Gothic Next" panose="020B0503040303020004" pitchFamily="34" charset="0"/>
            </a:rPr>
            <a:t>Anterior</a:t>
          </a:r>
        </a:p>
      </xdr:txBody>
    </xdr:sp>
    <xdr:clientData/>
  </xdr:twoCellAnchor>
  <xdr:twoCellAnchor>
    <xdr:from>
      <xdr:col>4</xdr:col>
      <xdr:colOff>349250</xdr:colOff>
      <xdr:row>5</xdr:row>
      <xdr:rowOff>47320</xdr:rowOff>
    </xdr:from>
    <xdr:to>
      <xdr:col>5</xdr:col>
      <xdr:colOff>152400</xdr:colOff>
      <xdr:row>5</xdr:row>
      <xdr:rowOff>599135</xdr:rowOff>
    </xdr:to>
    <xdr:sp macro="" textlink="">
      <xdr:nvSpPr>
        <xdr:cNvPr id="7" name="Arrow: Left 6">
          <a:hlinkClick xmlns:r="http://schemas.openxmlformats.org/officeDocument/2006/relationships" r:id="rId2"/>
          <a:extLst>
            <a:ext uri="{FF2B5EF4-FFF2-40B4-BE49-F238E27FC236}">
              <a16:creationId xmlns:a16="http://schemas.microsoft.com/office/drawing/2014/main" id="{386F19F2-A596-4B33-9898-1D69987EEC30}"/>
            </a:ext>
          </a:extLst>
        </xdr:cNvPr>
        <xdr:cNvSpPr/>
      </xdr:nvSpPr>
      <xdr:spPr>
        <a:xfrm flipH="1">
          <a:off x="9512300" y="999820"/>
          <a:ext cx="917575" cy="551815"/>
        </a:xfrm>
        <a:prstGeom prst="leftArrow">
          <a:avLst/>
        </a:prstGeom>
        <a:solidFill>
          <a:schemeClr val="tx2"/>
        </a:solidFill>
        <a:ln>
          <a:noFill/>
        </a:ln>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latin typeface="Trade Gothic Next" panose="020B0503040303020004" pitchFamily="34" charset="0"/>
            </a:rPr>
            <a:t>Siguiente</a:t>
          </a:r>
        </a:p>
      </xdr:txBody>
    </xdr:sp>
    <xdr:clientData/>
  </xdr:twoCellAnchor>
  <xdr:twoCellAnchor>
    <xdr:from>
      <xdr:col>3</xdr:col>
      <xdr:colOff>466724</xdr:colOff>
      <xdr:row>0</xdr:row>
      <xdr:rowOff>180975</xdr:rowOff>
    </xdr:from>
    <xdr:to>
      <xdr:col>5</xdr:col>
      <xdr:colOff>69849</xdr:colOff>
      <xdr:row>4</xdr:row>
      <xdr:rowOff>163195</xdr:rowOff>
    </xdr:to>
    <xdr:sp macro="" textlink="">
      <xdr:nvSpPr>
        <xdr:cNvPr id="2" name="Rectángulo 11">
          <a:hlinkClick xmlns:r="http://schemas.openxmlformats.org/officeDocument/2006/relationships" r:id="rId3"/>
          <a:extLst>
            <a:ext uri="{FF2B5EF4-FFF2-40B4-BE49-F238E27FC236}">
              <a16:creationId xmlns:a16="http://schemas.microsoft.com/office/drawing/2014/main" id="{9CF84F6D-907B-4EA9-83C2-467371BCB3C6}"/>
            </a:ext>
          </a:extLst>
        </xdr:cNvPr>
        <xdr:cNvSpPr/>
      </xdr:nvSpPr>
      <xdr:spPr>
        <a:xfrm>
          <a:off x="8515349" y="180975"/>
          <a:ext cx="1831975" cy="74422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INSTRUCCIONES</a:t>
          </a:r>
          <a:r>
            <a:rPr lang="es-CR" sz="1400" b="1" baseline="0">
              <a:solidFill>
                <a:schemeClr val="lt1"/>
              </a:solidFill>
              <a:latin typeface="Trade Gothic Next" panose="020B0503040303020004" pitchFamily="34" charset="0"/>
              <a:ea typeface="+mn-ea"/>
              <a:cs typeface="+mn-cs"/>
            </a:rPr>
            <a:t> MECE</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3</xdr:col>
      <xdr:colOff>498474</xdr:colOff>
      <xdr:row>5</xdr:row>
      <xdr:rowOff>1104900</xdr:rowOff>
    </xdr:from>
    <xdr:to>
      <xdr:col>5</xdr:col>
      <xdr:colOff>95249</xdr:colOff>
      <xdr:row>5</xdr:row>
      <xdr:rowOff>1934210</xdr:rowOff>
    </xdr:to>
    <xdr:sp macro="" textlink="">
      <xdr:nvSpPr>
        <xdr:cNvPr id="3" name="Rectángulo 6">
          <a:hlinkClick xmlns:r="http://schemas.openxmlformats.org/officeDocument/2006/relationships" r:id="rId4"/>
          <a:extLst>
            <a:ext uri="{FF2B5EF4-FFF2-40B4-BE49-F238E27FC236}">
              <a16:creationId xmlns:a16="http://schemas.microsoft.com/office/drawing/2014/main" id="{15729BAC-468B-4A39-8CFA-8ADACE2F4AA3}"/>
            </a:ext>
          </a:extLst>
        </xdr:cNvPr>
        <xdr:cNvSpPr/>
      </xdr:nvSpPr>
      <xdr:spPr>
        <a:xfrm>
          <a:off x="8547099" y="2057400"/>
          <a:ext cx="1825625" cy="829310"/>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al Paso 1. Definir condiciones de admisibilidad</a:t>
          </a:r>
        </a:p>
      </xdr:txBody>
    </xdr:sp>
    <xdr:clientData/>
  </xdr:twoCellAnchor>
  <xdr:twoCellAnchor>
    <xdr:from>
      <xdr:col>2</xdr:col>
      <xdr:colOff>2949575</xdr:colOff>
      <xdr:row>5</xdr:row>
      <xdr:rowOff>1190625</xdr:rowOff>
    </xdr:from>
    <xdr:to>
      <xdr:col>2</xdr:col>
      <xdr:colOff>3459842</xdr:colOff>
      <xdr:row>5</xdr:row>
      <xdr:rowOff>1381125</xdr:rowOff>
    </xdr:to>
    <xdr:sp macro="" textlink="">
      <xdr:nvSpPr>
        <xdr:cNvPr id="4" name="Rectangle: Rounded Corners 3">
          <a:extLst>
            <a:ext uri="{FF2B5EF4-FFF2-40B4-BE49-F238E27FC236}">
              <a16:creationId xmlns:a16="http://schemas.microsoft.com/office/drawing/2014/main" id="{E84AC838-DFFA-4AEC-AF6D-A54290928001}"/>
            </a:ext>
          </a:extLst>
        </xdr:cNvPr>
        <xdr:cNvSpPr/>
      </xdr:nvSpPr>
      <xdr:spPr>
        <a:xfrm>
          <a:off x="4797425" y="2143125"/>
          <a:ext cx="510267" cy="190500"/>
        </a:xfrm>
        <a:prstGeom prst="round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540203</xdr:colOff>
      <xdr:row>0</xdr:row>
      <xdr:rowOff>133350</xdr:rowOff>
    </xdr:from>
    <xdr:to>
      <xdr:col>11</xdr:col>
      <xdr:colOff>444953</xdr:colOff>
      <xdr:row>4</xdr:row>
      <xdr:rowOff>106045</xdr:rowOff>
    </xdr:to>
    <xdr:sp macro="" textlink="">
      <xdr:nvSpPr>
        <xdr:cNvPr id="2" name="Rectángulo 11">
          <a:hlinkClick xmlns:r="http://schemas.openxmlformats.org/officeDocument/2006/relationships" r:id="rId1"/>
          <a:extLst>
            <a:ext uri="{FF2B5EF4-FFF2-40B4-BE49-F238E27FC236}">
              <a16:creationId xmlns:a16="http://schemas.microsoft.com/office/drawing/2014/main" id="{C5FDAF1C-5572-4BFB-9245-CFD4F22146A3}"/>
            </a:ext>
          </a:extLst>
        </xdr:cNvPr>
        <xdr:cNvSpPr/>
      </xdr:nvSpPr>
      <xdr:spPr>
        <a:xfrm>
          <a:off x="11836853" y="133350"/>
          <a:ext cx="1828800" cy="734695"/>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INSTRUCCIONES MECE</a:t>
          </a:r>
        </a:p>
      </xdr:txBody>
    </xdr:sp>
    <xdr:clientData/>
  </xdr:twoCellAnchor>
  <xdr:twoCellAnchor>
    <xdr:from>
      <xdr:col>9</xdr:col>
      <xdr:colOff>466458</xdr:colOff>
      <xdr:row>5</xdr:row>
      <xdr:rowOff>145606</xdr:rowOff>
    </xdr:from>
    <xdr:to>
      <xdr:col>9</xdr:col>
      <xdr:colOff>1380858</xdr:colOff>
      <xdr:row>5</xdr:row>
      <xdr:rowOff>706492</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9EE4D573-96D9-47D8-B9DB-925954A3399E}"/>
            </a:ext>
          </a:extLst>
        </xdr:cNvPr>
        <xdr:cNvSpPr/>
      </xdr:nvSpPr>
      <xdr:spPr>
        <a:xfrm>
          <a:off x="11763108" y="1098106"/>
          <a:ext cx="914400" cy="560886"/>
        </a:xfrm>
        <a:prstGeom prst="leftArrow">
          <a:avLst/>
        </a:prstGeom>
        <a:solidFill>
          <a:schemeClr val="tx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R" sz="1000" b="1">
              <a:latin typeface="Trade Gothic Next" panose="020B0503040303020004" pitchFamily="34" charset="0"/>
            </a:rPr>
            <a:t>Anterior</a:t>
          </a:r>
        </a:p>
      </xdr:txBody>
    </xdr:sp>
    <xdr:clientData/>
  </xdr:twoCellAnchor>
  <xdr:twoCellAnchor>
    <xdr:from>
      <xdr:col>9</xdr:col>
      <xdr:colOff>1628048</xdr:colOff>
      <xdr:row>5</xdr:row>
      <xdr:rowOff>145606</xdr:rowOff>
    </xdr:from>
    <xdr:to>
      <xdr:col>11</xdr:col>
      <xdr:colOff>627016</xdr:colOff>
      <xdr:row>5</xdr:row>
      <xdr:rowOff>706492</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B3D1D7BF-D242-4B9E-B0F9-AD00BDFA2FF4}"/>
            </a:ext>
          </a:extLst>
        </xdr:cNvPr>
        <xdr:cNvSpPr/>
      </xdr:nvSpPr>
      <xdr:spPr>
        <a:xfrm flipH="1">
          <a:off x="12924698" y="1098106"/>
          <a:ext cx="923018" cy="560886"/>
        </a:xfrm>
        <a:prstGeom prst="leftArrow">
          <a:avLst/>
        </a:prstGeom>
        <a:solidFill>
          <a:schemeClr val="tx2"/>
        </a:solidFill>
        <a:ln>
          <a:noFill/>
        </a:ln>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R" sz="1000" b="1">
              <a:latin typeface="Trade Gothic Next" panose="020B0503040303020004" pitchFamily="34" charset="0"/>
            </a:rPr>
            <a:t>Siguiente</a:t>
          </a:r>
        </a:p>
      </xdr:txBody>
    </xdr:sp>
    <xdr:clientData/>
  </xdr:twoCellAnchor>
  <xdr:twoCellAnchor editAs="oneCell">
    <xdr:from>
      <xdr:col>14</xdr:col>
      <xdr:colOff>612321</xdr:colOff>
      <xdr:row>10</xdr:row>
      <xdr:rowOff>149678</xdr:rowOff>
    </xdr:from>
    <xdr:to>
      <xdr:col>20</xdr:col>
      <xdr:colOff>229040</xdr:colOff>
      <xdr:row>46</xdr:row>
      <xdr:rowOff>169182</xdr:rowOff>
    </xdr:to>
    <xdr:pic>
      <xdr:nvPicPr>
        <xdr:cNvPr id="5" name="Imagen 4">
          <a:extLst>
            <a:ext uri="{FF2B5EF4-FFF2-40B4-BE49-F238E27FC236}">
              <a16:creationId xmlns:a16="http://schemas.microsoft.com/office/drawing/2014/main" id="{1FADA614-CD2E-274C-D578-98F4DC01EB5C}"/>
            </a:ext>
          </a:extLst>
        </xdr:cNvPr>
        <xdr:cNvPicPr>
          <a:picLocks noChangeAspect="1"/>
        </xdr:cNvPicPr>
      </xdr:nvPicPr>
      <xdr:blipFill>
        <a:blip xmlns:r="http://schemas.openxmlformats.org/officeDocument/2006/relationships" r:embed="rId4"/>
        <a:stretch>
          <a:fillRect/>
        </a:stretch>
      </xdr:blipFill>
      <xdr:spPr>
        <a:xfrm>
          <a:off x="20029714" y="4993821"/>
          <a:ext cx="4270362" cy="7538357"/>
        </a:xfrm>
        <a:prstGeom prst="rect">
          <a:avLst/>
        </a:prstGeom>
      </xdr:spPr>
    </xdr:pic>
    <xdr:clientData/>
  </xdr:twoCellAnchor>
  <xdr:twoCellAnchor>
    <xdr:from>
      <xdr:col>9</xdr:col>
      <xdr:colOff>552450</xdr:colOff>
      <xdr:row>5</xdr:row>
      <xdr:rowOff>1171575</xdr:rowOff>
    </xdr:from>
    <xdr:to>
      <xdr:col>11</xdr:col>
      <xdr:colOff>454025</xdr:colOff>
      <xdr:row>5</xdr:row>
      <xdr:rowOff>2000885</xdr:rowOff>
    </xdr:to>
    <xdr:sp macro="" textlink="">
      <xdr:nvSpPr>
        <xdr:cNvPr id="6" name="Rectángulo 6">
          <a:hlinkClick xmlns:r="http://schemas.openxmlformats.org/officeDocument/2006/relationships" r:id="rId5"/>
          <a:extLst>
            <a:ext uri="{FF2B5EF4-FFF2-40B4-BE49-F238E27FC236}">
              <a16:creationId xmlns:a16="http://schemas.microsoft.com/office/drawing/2014/main" id="{5B81C61A-1D02-4980-BE65-FBAFC4366EA5}"/>
            </a:ext>
          </a:extLst>
        </xdr:cNvPr>
        <xdr:cNvSpPr/>
      </xdr:nvSpPr>
      <xdr:spPr>
        <a:xfrm>
          <a:off x="11849100" y="2124075"/>
          <a:ext cx="1825625" cy="829310"/>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Regresar al Paso 2. Definir criterios de evaluación</a:t>
          </a:r>
        </a:p>
      </xdr:txBody>
    </xdr:sp>
    <xdr:clientData/>
  </xdr:twoCellAnchor>
  <xdr:twoCellAnchor>
    <xdr:from>
      <xdr:col>2</xdr:col>
      <xdr:colOff>866775</xdr:colOff>
      <xdr:row>5</xdr:row>
      <xdr:rowOff>1628775</xdr:rowOff>
    </xdr:from>
    <xdr:to>
      <xdr:col>2</xdr:col>
      <xdr:colOff>1370692</xdr:colOff>
      <xdr:row>5</xdr:row>
      <xdr:rowOff>1819275</xdr:rowOff>
    </xdr:to>
    <xdr:sp macro="" textlink="">
      <xdr:nvSpPr>
        <xdr:cNvPr id="8" name="Rectangle: Rounded Corners 7">
          <a:extLst>
            <a:ext uri="{FF2B5EF4-FFF2-40B4-BE49-F238E27FC236}">
              <a16:creationId xmlns:a16="http://schemas.microsoft.com/office/drawing/2014/main" id="{27A2F8DB-81F9-4713-9D59-9BEA62225918}"/>
            </a:ext>
          </a:extLst>
        </xdr:cNvPr>
        <xdr:cNvSpPr/>
      </xdr:nvSpPr>
      <xdr:spPr>
        <a:xfrm>
          <a:off x="2486025" y="2581275"/>
          <a:ext cx="503917" cy="190500"/>
        </a:xfrm>
        <a:prstGeom prst="round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R" sz="1000" b="1">
            <a:latin typeface="Trade Gothic Next" panose="020B05030403030200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57604</xdr:colOff>
      <xdr:row>4</xdr:row>
      <xdr:rowOff>179003</xdr:rowOff>
    </xdr:from>
    <xdr:to>
      <xdr:col>11</xdr:col>
      <xdr:colOff>220436</xdr:colOff>
      <xdr:row>5</xdr:row>
      <xdr:rowOff>562090</xdr:rowOff>
    </xdr:to>
    <xdr:sp macro="" textlink="">
      <xdr:nvSpPr>
        <xdr:cNvPr id="4" name="Arrow: Left 3">
          <a:hlinkClick xmlns:r="http://schemas.openxmlformats.org/officeDocument/2006/relationships" r:id="rId1"/>
          <a:extLst>
            <a:ext uri="{FF2B5EF4-FFF2-40B4-BE49-F238E27FC236}">
              <a16:creationId xmlns:a16="http://schemas.microsoft.com/office/drawing/2014/main" id="{8A93E54C-0BCF-4BDA-AA39-06F61BA93841}"/>
            </a:ext>
          </a:extLst>
        </xdr:cNvPr>
        <xdr:cNvSpPr/>
      </xdr:nvSpPr>
      <xdr:spPr>
        <a:xfrm>
          <a:off x="15402379" y="1198178"/>
          <a:ext cx="915307" cy="564062"/>
        </a:xfrm>
        <a:prstGeom prst="leftArrow">
          <a:avLst/>
        </a:prstGeom>
        <a:solidFill>
          <a:schemeClr val="tx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latin typeface="Trade Gothic Next" panose="020B0503040303020004" pitchFamily="34" charset="0"/>
            </a:rPr>
            <a:t>Anterior</a:t>
          </a:r>
        </a:p>
      </xdr:txBody>
    </xdr:sp>
    <xdr:clientData/>
  </xdr:twoCellAnchor>
  <xdr:twoCellAnchor>
    <xdr:from>
      <xdr:col>10</xdr:col>
      <xdr:colOff>64859</xdr:colOff>
      <xdr:row>1</xdr:row>
      <xdr:rowOff>64860</xdr:rowOff>
    </xdr:from>
    <xdr:to>
      <xdr:col>12</xdr:col>
      <xdr:colOff>388709</xdr:colOff>
      <xdr:row>3</xdr:row>
      <xdr:rowOff>421730</xdr:rowOff>
    </xdr:to>
    <xdr:sp macro="" textlink="">
      <xdr:nvSpPr>
        <xdr:cNvPr id="3" name="Rectángulo 11">
          <a:hlinkClick xmlns:r="http://schemas.openxmlformats.org/officeDocument/2006/relationships" r:id="rId2"/>
          <a:extLst>
            <a:ext uri="{FF2B5EF4-FFF2-40B4-BE49-F238E27FC236}">
              <a16:creationId xmlns:a16="http://schemas.microsoft.com/office/drawing/2014/main" id="{7D3336F8-CA38-4620-97F2-1F5202B5A9F6}"/>
            </a:ext>
          </a:extLst>
        </xdr:cNvPr>
        <xdr:cNvSpPr/>
      </xdr:nvSpPr>
      <xdr:spPr>
        <a:xfrm>
          <a:off x="15409634" y="245835"/>
          <a:ext cx="1828800" cy="73787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INSTRUCCIONES</a:t>
          </a:r>
          <a:r>
            <a:rPr lang="es-CR" sz="1400" b="1" baseline="0">
              <a:solidFill>
                <a:schemeClr val="lt1"/>
              </a:solidFill>
              <a:latin typeface="Trade Gothic Next" panose="020B0503040303020004" pitchFamily="34" charset="0"/>
              <a:ea typeface="+mn-ea"/>
              <a:cs typeface="+mn-cs"/>
            </a:rPr>
            <a:t> MECE</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10</xdr:col>
      <xdr:colOff>161921</xdr:colOff>
      <xdr:row>5</xdr:row>
      <xdr:rowOff>952497</xdr:rowOff>
    </xdr:from>
    <xdr:to>
      <xdr:col>12</xdr:col>
      <xdr:colOff>485771</xdr:colOff>
      <xdr:row>7</xdr:row>
      <xdr:rowOff>86992</xdr:rowOff>
    </xdr:to>
    <xdr:sp macro="" textlink="">
      <xdr:nvSpPr>
        <xdr:cNvPr id="6" name="Rectángulo 11">
          <a:hlinkClick xmlns:r="http://schemas.openxmlformats.org/officeDocument/2006/relationships" r:id="rId3"/>
          <a:extLst>
            <a:ext uri="{FF2B5EF4-FFF2-40B4-BE49-F238E27FC236}">
              <a16:creationId xmlns:a16="http://schemas.microsoft.com/office/drawing/2014/main" id="{DCE3316C-8047-4FCC-8923-8E9907357AD2}"/>
            </a:ext>
          </a:extLst>
        </xdr:cNvPr>
        <xdr:cNvSpPr/>
      </xdr:nvSpPr>
      <xdr:spPr>
        <a:xfrm>
          <a:off x="15506696" y="2152647"/>
          <a:ext cx="1828800" cy="734695"/>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INICIO DE</a:t>
          </a:r>
          <a:r>
            <a:rPr lang="es-CR" sz="1400" b="1" baseline="0">
              <a:solidFill>
                <a:schemeClr val="lt1"/>
              </a:solidFill>
              <a:latin typeface="Trade Gothic Next" panose="020B0503040303020004" pitchFamily="34" charset="0"/>
              <a:ea typeface="+mn-ea"/>
              <a:cs typeface="+mn-cs"/>
            </a:rPr>
            <a:t> CAJA DE HERRAMIENTAS</a:t>
          </a:r>
          <a:endParaRPr lang="es-CR" sz="1400" b="1">
            <a:solidFill>
              <a:schemeClr val="lt1"/>
            </a:solidFill>
            <a:latin typeface="Trade Gothic Next" panose="020B0503040303020004" pitchFamily="34" charset="0"/>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580745</xdr:colOff>
      <xdr:row>6</xdr:row>
      <xdr:rowOff>97170</xdr:rowOff>
    </xdr:from>
    <xdr:to>
      <xdr:col>10</xdr:col>
      <xdr:colOff>76278</xdr:colOff>
      <xdr:row>8</xdr:row>
      <xdr:rowOff>295275</xdr:rowOff>
    </xdr:to>
    <xdr:grpSp>
      <xdr:nvGrpSpPr>
        <xdr:cNvPr id="17" name="Group 16">
          <a:extLst>
            <a:ext uri="{FF2B5EF4-FFF2-40B4-BE49-F238E27FC236}">
              <a16:creationId xmlns:a16="http://schemas.microsoft.com/office/drawing/2014/main" id="{40283D83-B16A-7ACD-4540-66C780D5E3FC}"/>
            </a:ext>
          </a:extLst>
        </xdr:cNvPr>
        <xdr:cNvGrpSpPr/>
      </xdr:nvGrpSpPr>
      <xdr:grpSpPr>
        <a:xfrm>
          <a:off x="16566870" y="2335545"/>
          <a:ext cx="2730858" cy="1537955"/>
          <a:chOff x="16528773" y="1811670"/>
          <a:chExt cx="2730815" cy="1541130"/>
        </a:xfrm>
      </xdr:grpSpPr>
      <xdr:sp macro="" textlink="">
        <xdr:nvSpPr>
          <xdr:cNvPr id="3" name="TextBox 2">
            <a:extLst>
              <a:ext uri="{FF2B5EF4-FFF2-40B4-BE49-F238E27FC236}">
                <a16:creationId xmlns:a16="http://schemas.microsoft.com/office/drawing/2014/main" id="{095F9B90-B8D0-415F-A4DB-FF86599FC0E5}"/>
              </a:ext>
            </a:extLst>
          </xdr:cNvPr>
          <xdr:cNvSpPr txBox="1"/>
        </xdr:nvSpPr>
        <xdr:spPr>
          <a:xfrm>
            <a:off x="16777559" y="2370794"/>
            <a:ext cx="2482029" cy="982006"/>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100" b="0">
                <a:solidFill>
                  <a:sysClr val="windowText" lastClr="000000"/>
                </a:solidFill>
                <a:effectLst/>
                <a:latin typeface="Trade Gothic Next" panose="020B0503040303020004" pitchFamily="34" charset="0"/>
                <a:ea typeface="+mn-ea"/>
                <a:cs typeface="+mn-cs"/>
              </a:rPr>
              <a:t>Recuerde que estas condiciones DEBEN ser cumplidas a cabalidad por el oferente ya que se vinculan con la normativa legal existente. </a:t>
            </a:r>
            <a:endParaRPr lang="es-CR" sz="1100" b="0" u="sng" baseline="0">
              <a:solidFill>
                <a:sysClr val="windowText" lastClr="000000"/>
              </a:solidFill>
              <a:effectLst/>
              <a:latin typeface="Trade Gothic Next" panose="020B0503040303020004" pitchFamily="34" charset="0"/>
              <a:ea typeface="+mn-ea"/>
              <a:cs typeface="+mn-cs"/>
            </a:endParaRPr>
          </a:p>
        </xdr:txBody>
      </xdr:sp>
      <xdr:pic>
        <xdr:nvPicPr>
          <xdr:cNvPr id="4" name="Graphic 3" descr="Comment Important with solid fill">
            <a:extLst>
              <a:ext uri="{FF2B5EF4-FFF2-40B4-BE49-F238E27FC236}">
                <a16:creationId xmlns:a16="http://schemas.microsoft.com/office/drawing/2014/main" id="{DB2DD2F0-0059-43B4-AF95-C3DB9EA43C6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528773" y="1811670"/>
            <a:ext cx="796109" cy="757338"/>
          </a:xfrm>
          <a:prstGeom prst="rect">
            <a:avLst/>
          </a:prstGeom>
        </xdr:spPr>
      </xdr:pic>
    </xdr:grpSp>
    <xdr:clientData/>
  </xdr:twoCellAnchor>
  <xdr:twoCellAnchor>
    <xdr:from>
      <xdr:col>6</xdr:col>
      <xdr:colOff>12006</xdr:colOff>
      <xdr:row>0</xdr:row>
      <xdr:rowOff>140513</xdr:rowOff>
    </xdr:from>
    <xdr:to>
      <xdr:col>8</xdr:col>
      <xdr:colOff>354815</xdr:colOff>
      <xdr:row>2</xdr:row>
      <xdr:rowOff>399593</xdr:rowOff>
    </xdr:to>
    <xdr:sp macro="" textlink="">
      <xdr:nvSpPr>
        <xdr:cNvPr id="7" name="Rectángulo 11">
          <a:hlinkClick xmlns:r="http://schemas.openxmlformats.org/officeDocument/2006/relationships" r:id="rId3"/>
          <a:extLst>
            <a:ext uri="{FF2B5EF4-FFF2-40B4-BE49-F238E27FC236}">
              <a16:creationId xmlns:a16="http://schemas.microsoft.com/office/drawing/2014/main" id="{3BF51162-A87A-4965-B454-E35909AB584B}"/>
            </a:ext>
          </a:extLst>
        </xdr:cNvPr>
        <xdr:cNvSpPr/>
      </xdr:nvSpPr>
      <xdr:spPr>
        <a:xfrm>
          <a:off x="18109506" y="140513"/>
          <a:ext cx="1649095" cy="640080"/>
        </a:xfrm>
        <a:prstGeom prst="roundRect">
          <a:avLst/>
        </a:prstGeom>
        <a:solidFill>
          <a:schemeClr val="accent3"/>
        </a:solidFill>
        <a:ln w="38100">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R" sz="1400" b="1">
              <a:solidFill>
                <a:schemeClr val="lt1"/>
              </a:solidFill>
              <a:latin typeface="Trade Gothic Next" panose="020B0503040303020004" pitchFamily="34" charset="0"/>
              <a:ea typeface="+mn-ea"/>
              <a:cs typeface="+mn-cs"/>
            </a:rPr>
            <a:t>INSTRUCCIONES</a:t>
          </a:r>
          <a:r>
            <a:rPr lang="es-CR" sz="1400" b="1" baseline="0">
              <a:solidFill>
                <a:schemeClr val="lt1"/>
              </a:solidFill>
              <a:latin typeface="Trade Gothic Next" panose="020B0503040303020004" pitchFamily="34" charset="0"/>
              <a:ea typeface="+mn-ea"/>
              <a:cs typeface="+mn-cs"/>
            </a:rPr>
            <a:t> MECE</a:t>
          </a:r>
          <a:endParaRPr lang="es-CR" sz="1400" b="1">
            <a:solidFill>
              <a:schemeClr val="lt1"/>
            </a:solidFill>
            <a:latin typeface="Trade Gothic Next" panose="020B0503040303020004" pitchFamily="34" charset="0"/>
            <a:ea typeface="+mn-ea"/>
            <a:cs typeface="+mn-cs"/>
          </a:endParaRPr>
        </a:p>
      </xdr:txBody>
    </xdr:sp>
    <xdr:clientData/>
  </xdr:twoCellAnchor>
  <xdr:twoCellAnchor>
    <xdr:from>
      <xdr:col>6</xdr:col>
      <xdr:colOff>26117</xdr:colOff>
      <xdr:row>3</xdr:row>
      <xdr:rowOff>9525</xdr:rowOff>
    </xdr:from>
    <xdr:to>
      <xdr:col>8</xdr:col>
      <xdr:colOff>376637</xdr:colOff>
      <xdr:row>4</xdr:row>
      <xdr:rowOff>711835</xdr:rowOff>
    </xdr:to>
    <xdr:sp macro="" textlink="">
      <xdr:nvSpPr>
        <xdr:cNvPr id="8" name="Rectángulo 6">
          <a:hlinkClick xmlns:r="http://schemas.openxmlformats.org/officeDocument/2006/relationships" r:id="rId4"/>
          <a:extLst>
            <a:ext uri="{FF2B5EF4-FFF2-40B4-BE49-F238E27FC236}">
              <a16:creationId xmlns:a16="http://schemas.microsoft.com/office/drawing/2014/main" id="{A48A3138-0751-46FC-ABDA-82D99DC180F4}"/>
            </a:ext>
          </a:extLst>
        </xdr:cNvPr>
        <xdr:cNvSpPr/>
      </xdr:nvSpPr>
      <xdr:spPr>
        <a:xfrm>
          <a:off x="16294817" y="895350"/>
          <a:ext cx="1645920" cy="826135"/>
        </a:xfrm>
        <a:prstGeom prst="roundRect">
          <a:avLst/>
        </a:prstGeom>
        <a:solidFill>
          <a:srgbClr val="1F3864"/>
        </a:solidFill>
        <a:ln w="12700" cap="flat" cmpd="sng" algn="ctr">
          <a:noFill/>
          <a:prstDash val="solid"/>
          <a:miter lim="800000"/>
        </a:ln>
        <a:effectLst/>
        <a:scene3d>
          <a:camera prst="orthographicFront"/>
          <a:lightRig rig="threePt" dir="t"/>
        </a:scene3d>
        <a:sp3d>
          <a:bevelT prst="angle"/>
        </a:sp3d>
      </xdr:spPr>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300" b="1" i="0" u="none" strike="noStrike" kern="0" cap="none" spc="0" normalizeH="0" baseline="0" noProof="0">
              <a:ln>
                <a:noFill/>
              </a:ln>
              <a:solidFill>
                <a:sysClr val="window" lastClr="FFFFFF"/>
              </a:solidFill>
              <a:effectLst/>
              <a:uLnTx/>
              <a:uFillTx/>
              <a:latin typeface="Trade Gothic Next" panose="020B0503040303020004" pitchFamily="34" charset="0"/>
              <a:ea typeface="+mn-ea"/>
              <a:cs typeface="+mn-cs"/>
            </a:rPr>
            <a:t>Ir a Paso 1. Definir condiciones de admisibilidad</a:t>
          </a:r>
        </a:p>
      </xdr:txBody>
    </xdr:sp>
    <xdr:clientData/>
  </xdr:twoCellAnchor>
  <xdr:twoCellAnchor editAs="oneCell">
    <xdr:from>
      <xdr:col>1</xdr:col>
      <xdr:colOff>990600</xdr:colOff>
      <xdr:row>4</xdr:row>
      <xdr:rowOff>758825</xdr:rowOff>
    </xdr:from>
    <xdr:to>
      <xdr:col>1</xdr:col>
      <xdr:colOff>1285875</xdr:colOff>
      <xdr:row>5</xdr:row>
      <xdr:rowOff>25400</xdr:rowOff>
    </xdr:to>
    <xdr:pic>
      <xdr:nvPicPr>
        <xdr:cNvPr id="10" name="Graphic 9" descr="Filter with solid fill">
          <a:extLst>
            <a:ext uri="{FF2B5EF4-FFF2-40B4-BE49-F238E27FC236}">
              <a16:creationId xmlns:a16="http://schemas.microsoft.com/office/drawing/2014/main" id="{ADD1C467-D1DA-0421-B842-1244D7B1E1C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638300" y="1768475"/>
          <a:ext cx="292100" cy="298450"/>
        </a:xfrm>
        <a:prstGeom prst="rect">
          <a:avLst/>
        </a:prstGeom>
      </xdr:spPr>
    </xdr:pic>
    <xdr:clientData/>
  </xdr:twoCellAnchor>
  <xdr:twoCellAnchor>
    <xdr:from>
      <xdr:col>6</xdr:col>
      <xdr:colOff>190500</xdr:colOff>
      <xdr:row>9</xdr:row>
      <xdr:rowOff>28575</xdr:rowOff>
    </xdr:from>
    <xdr:to>
      <xdr:col>10</xdr:col>
      <xdr:colOff>476077</xdr:colOff>
      <xdr:row>11</xdr:row>
      <xdr:rowOff>1676227</xdr:rowOff>
    </xdr:to>
    <xdr:grpSp>
      <xdr:nvGrpSpPr>
        <xdr:cNvPr id="16" name="Group 15">
          <a:extLst>
            <a:ext uri="{FF2B5EF4-FFF2-40B4-BE49-F238E27FC236}">
              <a16:creationId xmlns:a16="http://schemas.microsoft.com/office/drawing/2014/main" id="{9533FF05-8CDC-D781-1E16-BDEBAFD1A2E0}"/>
            </a:ext>
          </a:extLst>
        </xdr:cNvPr>
        <xdr:cNvGrpSpPr/>
      </xdr:nvGrpSpPr>
      <xdr:grpSpPr>
        <a:xfrm>
          <a:off x="16821150" y="4559300"/>
          <a:ext cx="2876377" cy="3746327"/>
          <a:chOff x="16821150" y="4562475"/>
          <a:chExt cx="2876377" cy="3743152"/>
        </a:xfrm>
      </xdr:grpSpPr>
      <xdr:sp macro="" textlink="">
        <xdr:nvSpPr>
          <xdr:cNvPr id="12" name="TextBox 11">
            <a:extLst>
              <a:ext uri="{FF2B5EF4-FFF2-40B4-BE49-F238E27FC236}">
                <a16:creationId xmlns:a16="http://schemas.microsoft.com/office/drawing/2014/main" id="{EB355E3B-4583-4AD8-8743-511EDBD27C5F}"/>
              </a:ext>
            </a:extLst>
          </xdr:cNvPr>
          <xdr:cNvSpPr txBox="1"/>
        </xdr:nvSpPr>
        <xdr:spPr>
          <a:xfrm>
            <a:off x="16821150" y="4562475"/>
            <a:ext cx="2479186" cy="3330575"/>
          </a:xfrm>
          <a:prstGeom prst="rect">
            <a:avLst/>
          </a:prstGeom>
          <a:solidFill>
            <a:schemeClr val="accent3">
              <a:lumMod val="20000"/>
              <a:lumOff val="80000"/>
            </a:schemeClr>
          </a:solidFill>
          <a:ln w="9525" cmpd="sng">
            <a:solidFill>
              <a:schemeClr val="accent5">
                <a:lumMod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1100" b="0">
                <a:solidFill>
                  <a:sysClr val="windowText" lastClr="000000"/>
                </a:solidFill>
                <a:effectLst/>
                <a:latin typeface="Trade Gothic Next" panose="020B0503040303020004" pitchFamily="34" charset="0"/>
                <a:ea typeface="+mn-ea"/>
                <a:cs typeface="+mn-cs"/>
              </a:rPr>
              <a:t>Recuerde que </a:t>
            </a:r>
            <a:r>
              <a:rPr lang="es-CR" sz="1100" b="1">
                <a:solidFill>
                  <a:sysClr val="windowText" lastClr="000000"/>
                </a:solidFill>
                <a:effectLst/>
                <a:latin typeface="Trade Gothic Next" panose="020B0503040303020004" pitchFamily="34" charset="0"/>
                <a:ea typeface="+mn-ea"/>
                <a:cs typeface="+mn-cs"/>
              </a:rPr>
              <a:t>la Administración se encuentra facultada para solicitar evidencias sobre el cumplimiento con esta normativa en cualquier momento </a:t>
            </a:r>
            <a:r>
              <a:rPr lang="es-CR" sz="1100" b="0">
                <a:solidFill>
                  <a:sysClr val="windowText" lastClr="000000"/>
                </a:solidFill>
                <a:effectLst/>
                <a:latin typeface="Trade Gothic Next" panose="020B0503040303020004" pitchFamily="34" charset="0"/>
                <a:ea typeface="+mn-ea"/>
                <a:cs typeface="+mn-cs"/>
              </a:rPr>
              <a:t>durante la ejecución del contrato.</a:t>
            </a:r>
          </a:p>
          <a:p>
            <a:pPr marL="0" marR="0" lvl="0" indent="0" algn="ctr" defTabSz="914400" eaLnBrk="1" fontAlgn="auto" latinLnBrk="0" hangingPunct="1">
              <a:lnSpc>
                <a:spcPct val="100000"/>
              </a:lnSpc>
              <a:spcBef>
                <a:spcPts val="0"/>
              </a:spcBef>
              <a:spcAft>
                <a:spcPts val="0"/>
              </a:spcAft>
              <a:buClrTx/>
              <a:buSzTx/>
              <a:buFontTx/>
              <a:buNone/>
              <a:tabLst/>
              <a:defRPr/>
            </a:pPr>
            <a:endParaRPr lang="es-CR" sz="1100" b="0" u="sng">
              <a:solidFill>
                <a:sysClr val="windowText" lastClr="000000"/>
              </a:solidFill>
              <a:effectLst/>
              <a:latin typeface="Trade Gothic Next" panose="020B05030403030200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R" sz="1100" b="1" u="none">
                <a:solidFill>
                  <a:sysClr val="windowText" lastClr="000000"/>
                </a:solidFill>
                <a:effectLst/>
                <a:latin typeface="Trade Gothic Next" panose="020B0503040303020004" pitchFamily="34" charset="0"/>
                <a:ea typeface="+mn-ea"/>
                <a:cs typeface="+mn-cs"/>
              </a:rPr>
              <a:t>Las</a:t>
            </a:r>
            <a:r>
              <a:rPr lang="es-CR" sz="1100" b="1" u="none" baseline="0">
                <a:solidFill>
                  <a:sysClr val="windowText" lastClr="000000"/>
                </a:solidFill>
                <a:effectLst/>
                <a:latin typeface="Trade Gothic Next" panose="020B0503040303020004" pitchFamily="34" charset="0"/>
                <a:ea typeface="+mn-ea"/>
                <a:cs typeface="+mn-cs"/>
              </a:rPr>
              <a:t> condiciones de admisibilidad deberían revisarse periodicamente </a:t>
            </a:r>
            <a:r>
              <a:rPr lang="es-CR" sz="1100" b="0" u="none" baseline="0">
                <a:solidFill>
                  <a:sysClr val="windowText" lastClr="000000"/>
                </a:solidFill>
                <a:effectLst/>
                <a:latin typeface="Trade Gothic Next" panose="020B0503040303020004" pitchFamily="34" charset="0"/>
                <a:ea typeface="+mn-ea"/>
                <a:cs typeface="+mn-cs"/>
              </a:rPr>
              <a:t>durante la ejecución contractual, especialmente en aquellos contratos por demanda o servicios continuos. </a:t>
            </a:r>
          </a:p>
          <a:p>
            <a:pPr marL="0" marR="0" lvl="0" indent="0" algn="ctr" defTabSz="914400" eaLnBrk="1" fontAlgn="auto" latinLnBrk="0" hangingPunct="1">
              <a:lnSpc>
                <a:spcPct val="100000"/>
              </a:lnSpc>
              <a:spcBef>
                <a:spcPts val="0"/>
              </a:spcBef>
              <a:spcAft>
                <a:spcPts val="0"/>
              </a:spcAft>
              <a:buClrTx/>
              <a:buSzTx/>
              <a:buFontTx/>
              <a:buNone/>
              <a:tabLst/>
              <a:defRPr/>
            </a:pPr>
            <a:endParaRPr lang="es-CR" sz="1100" b="0" u="none" baseline="0">
              <a:solidFill>
                <a:sysClr val="windowText" lastClr="000000"/>
              </a:solidFill>
              <a:effectLst/>
              <a:latin typeface="Trade Gothic Next" panose="020B05030403030200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R" sz="1100">
                <a:solidFill>
                  <a:schemeClr val="dk1"/>
                </a:solidFill>
                <a:effectLst/>
                <a:latin typeface="Trade Gothic Next" panose="020B0503040303020004" pitchFamily="34" charset="0"/>
                <a:ea typeface="+mn-ea"/>
                <a:cs typeface="+mn-cs"/>
              </a:rPr>
              <a:t>Consulte en el MICPE</a:t>
            </a:r>
            <a:r>
              <a:rPr lang="es-CR" sz="1100" baseline="0">
                <a:solidFill>
                  <a:schemeClr val="dk1"/>
                </a:solidFill>
                <a:effectLst/>
                <a:latin typeface="Trade Gothic Next" panose="020B0503040303020004" pitchFamily="34" charset="0"/>
                <a:ea typeface="+mn-ea"/>
                <a:cs typeface="+mn-cs"/>
              </a:rPr>
              <a:t> más información sobre la definición apropiada de condiciones de admisibilidad de las ofertas y su diferencia con respecto a los criterios de evaluación de CPE.   </a:t>
            </a:r>
            <a:endParaRPr lang="en-US">
              <a:effectLst/>
              <a:latin typeface="Trade Gothic Next" panose="020B05030403030200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CR" sz="1100" b="0" u="none" baseline="0">
              <a:solidFill>
                <a:sysClr val="windowText" lastClr="000000"/>
              </a:solidFill>
              <a:effectLst/>
              <a:latin typeface="Trade Gothic Next" panose="020B0503040303020004" pitchFamily="34" charset="0"/>
              <a:ea typeface="+mn-ea"/>
              <a:cs typeface="+mn-cs"/>
            </a:endParaRPr>
          </a:p>
        </xdr:txBody>
      </xdr:sp>
      <xdr:pic>
        <xdr:nvPicPr>
          <xdr:cNvPr id="15" name="Graphic 14" descr="Folder Search with solid fill">
            <a:extLst>
              <a:ext uri="{FF2B5EF4-FFF2-40B4-BE49-F238E27FC236}">
                <a16:creationId xmlns:a16="http://schemas.microsoft.com/office/drawing/2014/main" id="{C404EA20-4BE2-4ED8-B397-BF9428820F67}"/>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rcRect/>
          <a:stretch/>
        </xdr:blipFill>
        <xdr:spPr>
          <a:xfrm>
            <a:off x="18945225" y="7562850"/>
            <a:ext cx="752302" cy="742777"/>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EcoAdvance">
      <a:dk1>
        <a:srgbClr val="222A35"/>
      </a:dk1>
      <a:lt1>
        <a:sysClr val="window" lastClr="FFFFFF"/>
      </a:lt1>
      <a:dk2>
        <a:srgbClr val="1F3864"/>
      </a:dk2>
      <a:lt2>
        <a:srgbClr val="E7E6E6"/>
      </a:lt2>
      <a:accent1>
        <a:srgbClr val="0053CC"/>
      </a:accent1>
      <a:accent2>
        <a:srgbClr val="00A45E"/>
      </a:accent2>
      <a:accent3>
        <a:srgbClr val="E6A000"/>
      </a:accent3>
      <a:accent4>
        <a:srgbClr val="EA5F3E"/>
      </a:accent4>
      <a:accent5>
        <a:srgbClr val="954F72"/>
      </a:accent5>
      <a:accent6>
        <a:srgbClr val="F1EBDB"/>
      </a:accent6>
      <a:hlink>
        <a:srgbClr val="3264C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www.digeca.go.cr/areas/compras-publicas-estrategicas"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0.bin"/><Relationship Id="rId1" Type="http://schemas.openxmlformats.org/officeDocument/2006/relationships/hyperlink" Target="http://www.digeca.go.cr/areas/compras-publicas-estrategicas" TargetMode="Externa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8" Type="http://schemas.openxmlformats.org/officeDocument/2006/relationships/drawing" Target="../drawings/drawing27.xml"/><Relationship Id="rId3" Type="http://schemas.openxmlformats.org/officeDocument/2006/relationships/hyperlink" Target="http://www.pgrweb.go.cr/scij/Busqueda/Normativa/normas/nrm_texto_completo.aspx?param2=1&amp;nValor1=1&amp;nValor2=87914&amp;nValor3=114656&amp;nValor4=NO&amp;strTipM=TC" TargetMode="External"/><Relationship Id="rId7" Type="http://schemas.openxmlformats.org/officeDocument/2006/relationships/hyperlink" Target="https://www.hacienda.go.cr/docs/MH-DCoP-CIR-0058-2023DescripciondeCriteriosSostenibles.pdf" TargetMode="External"/><Relationship Id="rId2" Type="http://schemas.openxmlformats.org/officeDocument/2006/relationships/hyperlink" Target="http://www.pgrweb.go.cr/scij/Busqueda/Normativa/Normas/nrm_texto_completo.aspx?param1=NRTC&amp;nValor1=1&amp;nValor2=86907&amp;nValor3=112990&amp;strTipM=TC" TargetMode="External"/><Relationship Id="rId1" Type="http://schemas.openxmlformats.org/officeDocument/2006/relationships/hyperlink" Target="http://www.pgrweb.go.cr/scij/Busqueda/Normativa/Normas/nrm_texto_completo.aspx?param1=NRTC&amp;nValor1=1&amp;nValor2=77829&amp;nValor3=97796&amp;strTipM=TC" TargetMode="External"/><Relationship Id="rId6" Type="http://schemas.openxmlformats.org/officeDocument/2006/relationships/hyperlink" Target="http://www.pgrweb.go.cr/scij/Busqueda/Normativa/Normas/nrm_texto_completo.aspx?param1=NRTC&amp;nValor1=1&amp;nValor2=93322&amp;nValor3=123846&amp;strTipM=TC" TargetMode="External"/><Relationship Id="rId5" Type="http://schemas.openxmlformats.org/officeDocument/2006/relationships/hyperlink" Target="http://www.digeca.go.cr/legislacion/directriz-dgabca-0006-2019-sobre-uso-obligatorio-de-fichas-tecnicas-para-compra-de" TargetMode="External"/><Relationship Id="rId4" Type="http://schemas.openxmlformats.org/officeDocument/2006/relationships/hyperlink" Target="http://www.pgrweb.go.cr/scij/Busqueda/Normativa/Normas/nrm_texto_completo.aspx?param1=NRTC&amp;nValor1=1&amp;nValor2=89305&amp;nValor3=117186&amp;strTipM=T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hyperlink" Target="http://www.digeca.go.cr/areas/normas-tecnicas-de-etiquetado-ambiental" TargetMode="External"/><Relationship Id="rId1" Type="http://schemas.openxmlformats.org/officeDocument/2006/relationships/hyperlink" Target="http://www.digeca.go.cr/areas/compras-publicas-estrategicas"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1876-ACFF-402E-95BB-EDB415235FE8}">
  <dimension ref="A1"/>
  <sheetViews>
    <sheetView workbookViewId="0"/>
  </sheetViews>
  <sheetFormatPr baseColWidth="10" defaultColWidth="10.7109375"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C2275-4048-4417-A780-8D29D0122AEB}">
  <dimension ref="A2:K34"/>
  <sheetViews>
    <sheetView showGridLines="0" zoomScaleNormal="100" workbookViewId="0">
      <selection activeCell="I16" sqref="I16"/>
    </sheetView>
  </sheetViews>
  <sheetFormatPr baseColWidth="10" defaultColWidth="10.7109375" defaultRowHeight="15"/>
  <cols>
    <col min="3" max="3" width="45.7109375" customWidth="1"/>
    <col min="4" max="8" width="20.7109375" customWidth="1"/>
    <col min="9" max="9" width="38" customWidth="1"/>
  </cols>
  <sheetData>
    <row r="2" spans="1:11" ht="15" customHeight="1">
      <c r="B2" s="255" t="s">
        <v>104</v>
      </c>
      <c r="C2" s="255"/>
      <c r="D2" s="255"/>
      <c r="E2" s="255"/>
      <c r="F2" s="255"/>
      <c r="G2" s="255"/>
      <c r="H2" s="255"/>
      <c r="I2" s="255"/>
    </row>
    <row r="3" spans="1:11" ht="15" customHeight="1">
      <c r="B3" s="255"/>
      <c r="C3" s="255"/>
      <c r="D3" s="255"/>
      <c r="E3" s="255"/>
      <c r="F3" s="255"/>
      <c r="G3" s="255"/>
      <c r="H3" s="255"/>
      <c r="I3" s="255"/>
    </row>
    <row r="4" spans="1:11" ht="36" customHeight="1">
      <c r="B4" s="255"/>
      <c r="C4" s="255"/>
      <c r="D4" s="255"/>
      <c r="E4" s="255"/>
      <c r="F4" s="255"/>
      <c r="G4" s="255"/>
      <c r="H4" s="255"/>
      <c r="I4" s="255"/>
    </row>
    <row r="5" spans="1:11" ht="14.45" customHeight="1">
      <c r="B5" s="79"/>
      <c r="C5" s="79"/>
      <c r="D5" s="79"/>
      <c r="E5" s="79"/>
      <c r="F5" s="7"/>
      <c r="G5" s="7"/>
      <c r="H5" s="7"/>
      <c r="I5" s="7"/>
    </row>
    <row r="6" spans="1:11" ht="111.95" customHeight="1">
      <c r="B6" s="257" t="s">
        <v>299</v>
      </c>
      <c r="C6" s="257"/>
      <c r="D6" s="257"/>
      <c r="E6" s="257"/>
      <c r="F6" s="257"/>
      <c r="G6" s="257"/>
      <c r="H6" s="257"/>
      <c r="I6" s="257"/>
    </row>
    <row r="7" spans="1:11" ht="14.45" customHeight="1">
      <c r="B7" s="79"/>
      <c r="C7" s="79"/>
      <c r="D7" s="79"/>
      <c r="E7" s="79"/>
      <c r="F7" s="7"/>
      <c r="G7" s="7"/>
      <c r="H7" s="7"/>
      <c r="I7" s="7"/>
    </row>
    <row r="8" spans="1:11" ht="15.75">
      <c r="A8" s="8"/>
      <c r="B8" s="8"/>
      <c r="C8" s="8"/>
      <c r="D8" s="8"/>
      <c r="E8" s="8"/>
      <c r="F8" s="8"/>
      <c r="G8" s="8"/>
      <c r="H8" s="8"/>
      <c r="I8" s="8"/>
      <c r="J8" s="8"/>
      <c r="K8" s="8"/>
    </row>
    <row r="9" spans="1:11" ht="18.75" customHeight="1">
      <c r="A9" s="8"/>
      <c r="B9" s="273" t="s">
        <v>20</v>
      </c>
      <c r="C9" s="275" t="s">
        <v>105</v>
      </c>
      <c r="D9" s="277" t="s">
        <v>106</v>
      </c>
      <c r="E9" s="273"/>
      <c r="F9" s="273"/>
      <c r="G9" s="273"/>
      <c r="H9" s="275"/>
      <c r="I9" s="278" t="s">
        <v>107</v>
      </c>
      <c r="J9" s="8"/>
      <c r="K9" s="8"/>
    </row>
    <row r="10" spans="1:11" ht="31.5">
      <c r="A10" s="8"/>
      <c r="B10" s="274"/>
      <c r="C10" s="276"/>
      <c r="D10" s="120" t="s">
        <v>17</v>
      </c>
      <c r="E10" s="142" t="s">
        <v>18</v>
      </c>
      <c r="F10" s="142" t="s">
        <v>19</v>
      </c>
      <c r="G10" s="121" t="s">
        <v>11</v>
      </c>
      <c r="H10" s="137" t="s">
        <v>108</v>
      </c>
      <c r="I10" s="278"/>
      <c r="J10" s="8"/>
      <c r="K10" s="8"/>
    </row>
    <row r="11" spans="1:11" ht="15.75">
      <c r="A11" s="8"/>
      <c r="B11" s="271" t="s">
        <v>109</v>
      </c>
      <c r="C11" s="272"/>
      <c r="D11" s="143">
        <f>+'2.2 Peso Categoría'!E10</f>
        <v>0.09</v>
      </c>
      <c r="E11" s="144">
        <f>+'2.2 Peso Categoría'!E11</f>
        <v>0.02</v>
      </c>
      <c r="F11" s="144">
        <f>+'2.2 Peso Categoría'!E12</f>
        <v>0.08</v>
      </c>
      <c r="G11" s="145">
        <f>+'2.2 Peso Categoría'!E13</f>
        <v>0</v>
      </c>
      <c r="H11" s="146">
        <f>+'2.2 Peso Categoría'!E14</f>
        <v>0.06</v>
      </c>
      <c r="I11" s="141">
        <f>+IF(SUM(D11:H11)&gt;25%, "La sumatoria debe ser igual o menor a 25%, por favor intentelo nuevamente.",SUM(D11:H11))</f>
        <v>0.25</v>
      </c>
      <c r="J11" s="8"/>
      <c r="K11" s="8"/>
    </row>
    <row r="12" spans="1:11" ht="15.75">
      <c r="A12" s="8"/>
      <c r="B12" s="21" t="str">
        <f>+'3.2 Eval CPE'!B10</f>
        <v>O1</v>
      </c>
      <c r="C12" s="24" t="str">
        <f>+'3.2 Eval CPE'!C10</f>
        <v>No se admite oferta</v>
      </c>
      <c r="D12" s="23">
        <f>IF(C12="","",'3.2 Eval CPE'!N10)*$D$11</f>
        <v>0</v>
      </c>
      <c r="E12" s="23">
        <f>IF(C12="","",'3.2 Eval CPE'!N24)*$E$11</f>
        <v>0</v>
      </c>
      <c r="F12" s="23">
        <f>IF(C12="","",'3.2 Eval CPE'!N38)*$F$11</f>
        <v>0</v>
      </c>
      <c r="G12" s="23">
        <f>IF(C12="","",'3.2 Eval CPE'!N52)*$G$11</f>
        <v>0</v>
      </c>
      <c r="H12" s="23">
        <f>IF(C12="","",'3.2 Eval CPE'!F66)*$H$11</f>
        <v>0</v>
      </c>
      <c r="I12" s="23">
        <f>+SUM(D12:H12)</f>
        <v>0</v>
      </c>
      <c r="J12" s="8"/>
      <c r="K12" s="8"/>
    </row>
    <row r="13" spans="1:11" ht="15.75">
      <c r="A13" s="8"/>
      <c r="B13" s="21" t="str">
        <f>+'3.2 Eval CPE'!B11</f>
        <v>O2</v>
      </c>
      <c r="C13" s="24" t="str">
        <f>+'3.2 Eval CPE'!C11</f>
        <v>No se admite oferta</v>
      </c>
      <c r="D13" s="23">
        <f>IF(C13="","",'3.2 Eval CPE'!N11)*$D$11</f>
        <v>0</v>
      </c>
      <c r="E13" s="23">
        <f>IF(C13="","",'3.2 Eval CPE'!N25)*$E$11</f>
        <v>0</v>
      </c>
      <c r="F13" s="23">
        <f>IF(C13="","",'3.2 Eval CPE'!N39)*$F$11</f>
        <v>0</v>
      </c>
      <c r="G13" s="23">
        <f>IF(C13="","",'3.2 Eval CPE'!N53)*$G$11</f>
        <v>0</v>
      </c>
      <c r="H13" s="23">
        <f>IF(C13="","",'3.2 Eval CPE'!F67)*$H$11</f>
        <v>0</v>
      </c>
      <c r="I13" s="23">
        <f t="shared" ref="I13:I20" si="0">+SUM(D13:H13)</f>
        <v>0</v>
      </c>
      <c r="J13" s="8"/>
      <c r="K13" s="8"/>
    </row>
    <row r="14" spans="1:11" ht="15.75">
      <c r="A14" s="8"/>
      <c r="B14" s="21" t="str">
        <f>+'3.2 Eval CPE'!B12</f>
        <v>O3</v>
      </c>
      <c r="C14" s="24" t="str">
        <f>+'3.2 Eval CPE'!C12</f>
        <v>No se admite oferta</v>
      </c>
      <c r="D14" s="23">
        <f>IF(C14="","",'3.2 Eval CPE'!N12)*$D$11</f>
        <v>0</v>
      </c>
      <c r="E14" s="23">
        <f>IF(C14="","",'3.2 Eval CPE'!N26)*$E$11</f>
        <v>0</v>
      </c>
      <c r="F14" s="23">
        <f>IF(C14="","",'3.2 Eval CPE'!N40)*$F$11</f>
        <v>0</v>
      </c>
      <c r="G14" s="23">
        <f>IF(C14="","",'3.2 Eval CPE'!N54)*$G$11</f>
        <v>0</v>
      </c>
      <c r="H14" s="23">
        <f>IF(C14="","",'3.2 Eval CPE'!F68)*$H$11</f>
        <v>0</v>
      </c>
      <c r="I14" s="23">
        <f t="shared" si="0"/>
        <v>0</v>
      </c>
      <c r="J14" s="8"/>
      <c r="K14" s="8"/>
    </row>
    <row r="15" spans="1:11" ht="15.75">
      <c r="A15" s="8"/>
      <c r="B15" s="21" t="str">
        <f>+'3.2 Eval CPE'!B13</f>
        <v>O4</v>
      </c>
      <c r="C15" s="24" t="str">
        <f>+'3.2 Eval CPE'!C13</f>
        <v>Oferente D</v>
      </c>
      <c r="D15" s="23">
        <f>IF(C15="","",'3.2 Eval CPE'!N13)*$D$11</f>
        <v>6.7500000000000004E-2</v>
      </c>
      <c r="E15" s="23">
        <f>IF(C15="","",'3.2 Eval CPE'!N27)*$E$11</f>
        <v>0.02</v>
      </c>
      <c r="F15" s="23">
        <f>IF(C15="","",'3.2 Eval CPE'!N41)*$F$11</f>
        <v>0.04</v>
      </c>
      <c r="G15" s="23">
        <f>IF(C15="","",'3.2 Eval CPE'!N55)*$G$11</f>
        <v>0</v>
      </c>
      <c r="H15" s="23">
        <f>IF(C15="","",'3.2 Eval CPE'!F69)*$H$11</f>
        <v>0.06</v>
      </c>
      <c r="I15" s="23">
        <f t="shared" si="0"/>
        <v>0.1875</v>
      </c>
      <c r="J15" s="8"/>
      <c r="K15" s="8"/>
    </row>
    <row r="16" spans="1:11" ht="15.75">
      <c r="A16" s="8"/>
      <c r="B16" s="21" t="str">
        <f>+'3.2 Eval CPE'!B14</f>
        <v>O5</v>
      </c>
      <c r="C16" s="24" t="str">
        <f>+'3.2 Eval CPE'!C14</f>
        <v>Oferente E</v>
      </c>
      <c r="D16" s="23">
        <f>IF(C16="","",'3.2 Eval CPE'!N14)*$D$11</f>
        <v>0.09</v>
      </c>
      <c r="E16" s="23">
        <f>IF(C16="","",'3.2 Eval CPE'!N28)*$E$11</f>
        <v>0.02</v>
      </c>
      <c r="F16" s="23">
        <f>IF(C16="","",'3.2 Eval CPE'!N42)*$F$11</f>
        <v>0.04</v>
      </c>
      <c r="G16" s="23">
        <f>IF(C16="","",'3.2 Eval CPE'!N56)*$G$11</f>
        <v>0</v>
      </c>
      <c r="H16" s="23">
        <f>IF(C16="","",'3.2 Eval CPE'!F70)*$H$11</f>
        <v>0.06</v>
      </c>
      <c r="I16" s="23">
        <f t="shared" si="0"/>
        <v>0.21</v>
      </c>
      <c r="J16" s="8"/>
      <c r="K16" s="8"/>
    </row>
    <row r="17" spans="1:11" ht="15.75">
      <c r="A17" s="8"/>
      <c r="B17" s="21" t="str">
        <f>+'3.2 Eval CPE'!B15</f>
        <v>O6</v>
      </c>
      <c r="C17" s="24">
        <f>+'3.2 Eval CPE'!C15</f>
        <v>0</v>
      </c>
      <c r="D17" s="23">
        <f>IF(C17="","",'3.2 Eval CPE'!N15)*$D$11</f>
        <v>0</v>
      </c>
      <c r="E17" s="23">
        <f>IF(C17="","",'3.2 Eval CPE'!N29)*$E$11</f>
        <v>0</v>
      </c>
      <c r="F17" s="23">
        <f>IF(C17="","",'3.2 Eval CPE'!N43)*$F$11</f>
        <v>0</v>
      </c>
      <c r="G17" s="23">
        <f>IF(C17="","",'3.2 Eval CPE'!N57)*$G$11</f>
        <v>0</v>
      </c>
      <c r="H17" s="23">
        <f>IF(C17="","",'3.2 Eval CPE'!F71)*$H$11</f>
        <v>0</v>
      </c>
      <c r="I17" s="23">
        <f t="shared" si="0"/>
        <v>0</v>
      </c>
      <c r="J17" s="8"/>
      <c r="K17" s="8"/>
    </row>
    <row r="18" spans="1:11" ht="15.75">
      <c r="A18" s="8"/>
      <c r="B18" s="21" t="str">
        <f>+'3.2 Eval CPE'!B16</f>
        <v>O7</v>
      </c>
      <c r="C18" s="24">
        <f>+'3.2 Eval CPE'!C16</f>
        <v>0</v>
      </c>
      <c r="D18" s="23">
        <f>IF(C18="","",'3.2 Eval CPE'!N16)*$D$11</f>
        <v>0</v>
      </c>
      <c r="E18" s="23">
        <f>IF(C18="","",'3.2 Eval CPE'!N30)*$E$11</f>
        <v>0</v>
      </c>
      <c r="F18" s="23">
        <f>IF(C18="","",'3.2 Eval CPE'!N44)*$F$11</f>
        <v>0</v>
      </c>
      <c r="G18" s="23">
        <f>IF(C18="","",'3.2 Eval CPE'!N58)*$G$11</f>
        <v>0</v>
      </c>
      <c r="H18" s="23">
        <f>IF(C18="","",'3.2 Eval CPE'!F72)*$H$11</f>
        <v>0</v>
      </c>
      <c r="I18" s="23">
        <f t="shared" si="0"/>
        <v>0</v>
      </c>
      <c r="J18" s="8"/>
      <c r="K18" s="8"/>
    </row>
    <row r="19" spans="1:11" ht="15.75">
      <c r="A19" s="8"/>
      <c r="B19" s="21" t="str">
        <f>+'3.2 Eval CPE'!B17</f>
        <v>O8</v>
      </c>
      <c r="C19" s="24">
        <f>+'3.2 Eval CPE'!C17</f>
        <v>0</v>
      </c>
      <c r="D19" s="23">
        <f>IF(C19="","",'3.2 Eval CPE'!N17)*$D$11</f>
        <v>0</v>
      </c>
      <c r="E19" s="23">
        <f>IF(C19="","",'3.2 Eval CPE'!N31)*$E$11</f>
        <v>0</v>
      </c>
      <c r="F19" s="23">
        <f>IF(C19="","",'3.2 Eval CPE'!N45)*$F$11</f>
        <v>0</v>
      </c>
      <c r="G19" s="23">
        <f>IF(C19="","",'3.2 Eval CPE'!N59)*$G$11</f>
        <v>0</v>
      </c>
      <c r="H19" s="23">
        <f>IF(C19="","",'3.2 Eval CPE'!F73)*$H$11</f>
        <v>0</v>
      </c>
      <c r="I19" s="23">
        <f t="shared" si="0"/>
        <v>0</v>
      </c>
      <c r="J19" s="8"/>
      <c r="K19" s="8"/>
    </row>
    <row r="20" spans="1:11" ht="15.75">
      <c r="A20" s="8"/>
      <c r="B20" s="21" t="str">
        <f>+'3.2 Eval CPE'!B18</f>
        <v>O9</v>
      </c>
      <c r="C20" s="24">
        <f>+'3.2 Eval CPE'!C18</f>
        <v>0</v>
      </c>
      <c r="D20" s="23">
        <f>IF(C20="","",'3.2 Eval CPE'!N18)*$D$11</f>
        <v>0</v>
      </c>
      <c r="E20" s="23">
        <f>IF(C20="","",'3.2 Eval CPE'!N32)*$E$11</f>
        <v>0</v>
      </c>
      <c r="F20" s="23">
        <f>IF(C20="","",'3.2 Eval CPE'!N46)*$F$11</f>
        <v>0</v>
      </c>
      <c r="G20" s="23">
        <f>IF(C20="","",'3.2 Eval CPE'!N60)*$G$11</f>
        <v>0</v>
      </c>
      <c r="H20" s="23">
        <f>IF(C20="","",'3.2 Eval CPE'!F74)*$H$11</f>
        <v>0</v>
      </c>
      <c r="I20" s="23">
        <f t="shared" si="0"/>
        <v>0</v>
      </c>
      <c r="J20" s="8"/>
      <c r="K20" s="8"/>
    </row>
    <row r="21" spans="1:11" ht="15.75">
      <c r="A21" s="8"/>
      <c r="B21" s="21" t="str">
        <f>+'3.2 Eval CPE'!B19</f>
        <v>O10</v>
      </c>
      <c r="C21" s="24">
        <f>+'3.2 Eval CPE'!C19</f>
        <v>0</v>
      </c>
      <c r="D21" s="23">
        <f>IF(C21="","",'3.2 Eval CPE'!N19)*$D$11</f>
        <v>0</v>
      </c>
      <c r="E21" s="23">
        <f>IF(C21="","",'3.2 Eval CPE'!N33)*$E$11</f>
        <v>0</v>
      </c>
      <c r="F21" s="23">
        <f>IF(C21="","",'3.2 Eval CPE'!N47)*$F$11</f>
        <v>0</v>
      </c>
      <c r="G21" s="23">
        <f>IF(C21="","",'3.2 Eval CPE'!N61)*$G$11</f>
        <v>0</v>
      </c>
      <c r="H21" s="23">
        <f>IF(C21="","",'3.2 Eval CPE'!F75)*$H$11</f>
        <v>0</v>
      </c>
      <c r="I21" s="23">
        <f>+SUM(D21:H21)</f>
        <v>0</v>
      </c>
      <c r="J21" s="8"/>
      <c r="K21" s="8"/>
    </row>
    <row r="22" spans="1:11" ht="15.75">
      <c r="A22" s="8"/>
      <c r="B22" s="8"/>
      <c r="C22" s="8"/>
      <c r="D22" s="8"/>
      <c r="E22" s="8"/>
      <c r="F22" s="8"/>
      <c r="G22" s="8"/>
      <c r="H22" s="8"/>
      <c r="I22" s="8"/>
      <c r="J22" s="8"/>
      <c r="K22" s="8"/>
    </row>
    <row r="23" spans="1:11" ht="15.75">
      <c r="B23" s="5"/>
      <c r="C23" s="5"/>
    </row>
    <row r="24" spans="1:11" ht="15.75">
      <c r="B24" s="5"/>
      <c r="C24" s="5"/>
    </row>
    <row r="25" spans="1:11" ht="15.75">
      <c r="B25" s="5"/>
      <c r="C25" s="5"/>
    </row>
    <row r="26" spans="1:11" ht="15.75">
      <c r="B26" s="5"/>
      <c r="C26" s="5"/>
    </row>
    <row r="27" spans="1:11" ht="15.75">
      <c r="B27" s="5"/>
      <c r="C27" s="5"/>
    </row>
    <row r="28" spans="1:11" ht="15.75">
      <c r="B28" s="5"/>
      <c r="C28" s="5"/>
    </row>
    <row r="29" spans="1:11" ht="15.75">
      <c r="B29" s="5"/>
      <c r="C29" s="5"/>
    </row>
    <row r="30" spans="1:11" ht="15.75">
      <c r="B30" s="5"/>
      <c r="C30" s="5"/>
    </row>
    <row r="31" spans="1:11" ht="15.75">
      <c r="B31" s="5"/>
      <c r="C31" s="5"/>
    </row>
    <row r="32" spans="1:11" ht="15.75">
      <c r="B32" s="5"/>
      <c r="C32" s="5"/>
    </row>
    <row r="33" spans="2:3" ht="15.75">
      <c r="B33" s="5"/>
      <c r="C33" s="5"/>
    </row>
    <row r="34" spans="2:3" ht="15.75">
      <c r="B34" s="5"/>
      <c r="C34" s="5"/>
    </row>
  </sheetData>
  <mergeCells count="7">
    <mergeCell ref="B11:C11"/>
    <mergeCell ref="B2:I4"/>
    <mergeCell ref="B9:B10"/>
    <mergeCell ref="C9:C10"/>
    <mergeCell ref="D9:H9"/>
    <mergeCell ref="I9:I10"/>
    <mergeCell ref="B6:I6"/>
  </mergeCells>
  <conditionalFormatting sqref="C12:C21">
    <cfRule type="containsText" dxfId="73" priority="1" operator="containsText" text="No se evalua">
      <formula>NOT(ISERROR(SEARCH("No se evalua",C12)))</formula>
    </cfRule>
    <cfRule type="containsText" dxfId="72" priority="2" operator="containsText" text="No se evalua">
      <formula>NOT(ISERROR(SEARCH("No se evalua",C12)))</formula>
    </cfRule>
  </conditionalFormatting>
  <conditionalFormatting sqref="I11">
    <cfRule type="cellIs" dxfId="71" priority="3" operator="between">
      <formula>0</formula>
      <formula>25</formula>
    </cfRule>
    <cfRule type="cellIs" dxfId="70" priority="4" operator="between">
      <formula>10</formula>
      <formula>25</formula>
    </cfRule>
    <cfRule type="containsText" dxfId="69" priority="5" operator="containsText" text="La sumatoria debe ser igual o menor a 25%, por favor intentelo nuevamente.">
      <formula>NOT(ISERROR(SEARCH("La sumatoria debe ser igual o menor a 25%, por favor intentelo nuevamente.",I11)))</formula>
    </cfRule>
    <cfRule type="containsText" dxfId="68" priority="6" operator="containsText" text="&quot;La sumatoria debe ser igual o menor a 25%, por favor intentelo nuevamente.&quot;">
      <formula>NOT(ISERROR(SEARCH("""La sumatoria debe ser igual o menor a 25%, por favor intentelo nuevamente.""",I11)))</formula>
    </cfRule>
  </conditionalFormatting>
  <conditionalFormatting sqref="I12:I21">
    <cfRule type="colorScale" priority="8">
      <colorScale>
        <cfvo type="min"/>
        <cfvo type="percentile" val="50"/>
        <cfvo type="max"/>
        <color rgb="FFF8696B"/>
        <color rgb="FFFFEB84"/>
        <color rgb="FF63BE7B"/>
      </colorScale>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A4546-6A25-4C4F-9318-4475B56EA8A6}">
  <dimension ref="A1:L29"/>
  <sheetViews>
    <sheetView topLeftCell="A26" zoomScaleNormal="100" workbookViewId="0">
      <selection activeCell="C29" sqref="C29"/>
    </sheetView>
  </sheetViews>
  <sheetFormatPr baseColWidth="10" defaultColWidth="9.28515625" defaultRowHeight="15"/>
  <cols>
    <col min="1" max="1" width="9.28515625" style="103"/>
    <col min="2" max="2" width="21.140625" style="92" customWidth="1"/>
    <col min="3" max="3" width="58.7109375" style="110" customWidth="1"/>
    <col min="4" max="4" width="71.85546875" style="110" customWidth="1"/>
    <col min="5" max="5" width="67.7109375" style="85" customWidth="1"/>
    <col min="6" max="12" width="9.28515625" style="85"/>
    <col min="13" max="16384" width="9.28515625" style="1"/>
  </cols>
  <sheetData>
    <row r="1" spans="1:12">
      <c r="A1" s="104"/>
      <c r="B1" s="83"/>
      <c r="C1" s="106"/>
      <c r="D1" s="106"/>
      <c r="E1" s="84"/>
    </row>
    <row r="2" spans="1:12" ht="14.25" customHeight="1">
      <c r="A2" s="99"/>
      <c r="B2" s="254" t="s">
        <v>199</v>
      </c>
      <c r="C2" s="254"/>
      <c r="D2" s="254"/>
      <c r="E2" s="254"/>
      <c r="F2" s="86"/>
    </row>
    <row r="3" spans="1:12" ht="39.6" customHeight="1">
      <c r="A3" s="99"/>
      <c r="B3" s="254"/>
      <c r="C3" s="254"/>
      <c r="D3" s="254"/>
      <c r="E3" s="254"/>
      <c r="F3" s="86"/>
    </row>
    <row r="4" spans="1:12" s="103" customFormat="1" ht="9.6" customHeight="1">
      <c r="A4" s="99"/>
      <c r="B4" s="100"/>
      <c r="C4" s="107"/>
      <c r="D4" s="107"/>
      <c r="E4" s="100"/>
      <c r="F4" s="101"/>
      <c r="G4" s="102"/>
      <c r="H4" s="102"/>
      <c r="I4" s="102"/>
      <c r="J4" s="102"/>
      <c r="K4" s="102"/>
      <c r="L4" s="102"/>
    </row>
    <row r="5" spans="1:12" ht="81" customHeight="1">
      <c r="A5" s="99"/>
      <c r="B5" s="279" t="s">
        <v>229</v>
      </c>
      <c r="C5" s="280"/>
      <c r="D5" s="280"/>
      <c r="E5" s="280"/>
      <c r="F5" s="86"/>
    </row>
    <row r="6" spans="1:12">
      <c r="A6" s="104"/>
      <c r="B6" s="87"/>
      <c r="C6" s="108"/>
      <c r="D6" s="108"/>
      <c r="E6" s="98"/>
    </row>
    <row r="7" spans="1:12" ht="15.75">
      <c r="A7" s="99"/>
      <c r="B7" s="88" t="s">
        <v>38</v>
      </c>
      <c r="C7" s="88" t="s">
        <v>40</v>
      </c>
      <c r="D7" s="88" t="s">
        <v>41</v>
      </c>
      <c r="E7" s="88" t="s">
        <v>44</v>
      </c>
    </row>
    <row r="8" spans="1:12" ht="90">
      <c r="A8" s="99"/>
      <c r="B8" s="97" t="s">
        <v>261</v>
      </c>
      <c r="C8" s="109" t="s">
        <v>262</v>
      </c>
      <c r="D8" s="109" t="s">
        <v>663</v>
      </c>
      <c r="E8" s="95"/>
    </row>
    <row r="9" spans="1:12" ht="75">
      <c r="A9" s="99"/>
      <c r="B9" s="97" t="s">
        <v>228</v>
      </c>
      <c r="C9" s="105" t="s">
        <v>273</v>
      </c>
      <c r="D9" s="105" t="s">
        <v>274</v>
      </c>
      <c r="E9" s="89"/>
    </row>
    <row r="10" spans="1:12" ht="90">
      <c r="A10" s="99"/>
      <c r="B10" s="97" t="s">
        <v>258</v>
      </c>
      <c r="C10" s="105" t="s">
        <v>259</v>
      </c>
      <c r="D10" s="105" t="s">
        <v>260</v>
      </c>
      <c r="E10" s="95"/>
    </row>
    <row r="11" spans="1:12" ht="75">
      <c r="A11" s="99"/>
      <c r="B11" s="97" t="s">
        <v>223</v>
      </c>
      <c r="C11" s="105" t="s">
        <v>226</v>
      </c>
      <c r="D11" s="105" t="s">
        <v>266</v>
      </c>
      <c r="E11" s="89"/>
      <c r="H11" s="90"/>
    </row>
    <row r="12" spans="1:12" ht="360">
      <c r="A12" s="99"/>
      <c r="B12" s="97" t="s">
        <v>222</v>
      </c>
      <c r="C12" s="109" t="s">
        <v>256</v>
      </c>
      <c r="D12" s="109" t="s">
        <v>661</v>
      </c>
      <c r="E12" s="95" t="s">
        <v>257</v>
      </c>
    </row>
    <row r="13" spans="1:12" ht="195">
      <c r="A13" s="99"/>
      <c r="B13" s="97" t="s">
        <v>263</v>
      </c>
      <c r="C13" s="109" t="s">
        <v>265</v>
      </c>
      <c r="D13" s="109" t="s">
        <v>662</v>
      </c>
      <c r="E13" s="95" t="s">
        <v>264</v>
      </c>
    </row>
    <row r="14" spans="1:12" ht="93.6" customHeight="1">
      <c r="A14" s="99"/>
      <c r="B14" s="97" t="s">
        <v>221</v>
      </c>
      <c r="C14" s="105" t="s">
        <v>42</v>
      </c>
      <c r="D14" s="109" t="s">
        <v>236</v>
      </c>
      <c r="E14" s="89"/>
    </row>
    <row r="15" spans="1:12" ht="96.95" customHeight="1">
      <c r="A15" s="99"/>
      <c r="B15" s="97" t="s">
        <v>221</v>
      </c>
      <c r="C15" s="105" t="s">
        <v>43</v>
      </c>
      <c r="D15" s="109" t="s">
        <v>237</v>
      </c>
      <c r="E15" s="89"/>
    </row>
    <row r="16" spans="1:12" ht="90">
      <c r="A16" s="99"/>
      <c r="B16" s="97" t="s">
        <v>221</v>
      </c>
      <c r="C16" s="105" t="s">
        <v>231</v>
      </c>
      <c r="D16" s="105" t="s">
        <v>238</v>
      </c>
      <c r="E16" s="105" t="s">
        <v>230</v>
      </c>
    </row>
    <row r="17" spans="1:6" ht="165">
      <c r="A17" s="99"/>
      <c r="B17" s="97" t="s">
        <v>221</v>
      </c>
      <c r="C17" s="24" t="s">
        <v>232</v>
      </c>
      <c r="D17" s="24" t="s">
        <v>235</v>
      </c>
      <c r="E17" s="89"/>
    </row>
    <row r="18" spans="1:6" ht="156.6" customHeight="1">
      <c r="A18" s="99"/>
      <c r="B18" s="97" t="s">
        <v>221</v>
      </c>
      <c r="C18" s="24" t="s">
        <v>233</v>
      </c>
      <c r="D18" s="24" t="s">
        <v>234</v>
      </c>
      <c r="E18" s="89"/>
    </row>
    <row r="19" spans="1:6" ht="105">
      <c r="A19" s="104"/>
      <c r="B19" s="97" t="s">
        <v>221</v>
      </c>
      <c r="C19" s="24" t="s">
        <v>241</v>
      </c>
      <c r="D19" s="24" t="s">
        <v>244</v>
      </c>
      <c r="E19" s="89"/>
    </row>
    <row r="20" spans="1:6" ht="90">
      <c r="A20" s="104"/>
      <c r="B20" s="97" t="s">
        <v>221</v>
      </c>
      <c r="C20" s="24" t="s">
        <v>245</v>
      </c>
      <c r="D20" s="24" t="s">
        <v>243</v>
      </c>
      <c r="E20" s="91"/>
    </row>
    <row r="21" spans="1:6" ht="92.1" customHeight="1">
      <c r="A21" s="104"/>
      <c r="B21" s="97" t="s">
        <v>221</v>
      </c>
      <c r="C21" s="24" t="s">
        <v>239</v>
      </c>
      <c r="D21" s="24" t="s">
        <v>240</v>
      </c>
      <c r="E21" s="91"/>
      <c r="F21" s="86"/>
    </row>
    <row r="22" spans="1:6" ht="96.6" customHeight="1">
      <c r="A22" s="104"/>
      <c r="B22" s="97" t="s">
        <v>221</v>
      </c>
      <c r="C22" s="24" t="s">
        <v>242</v>
      </c>
      <c r="D22" s="24" t="s">
        <v>246</v>
      </c>
      <c r="E22" s="91"/>
      <c r="F22" s="86"/>
    </row>
    <row r="23" spans="1:6" ht="240.75">
      <c r="A23" s="104"/>
      <c r="B23" s="97" t="s">
        <v>221</v>
      </c>
      <c r="C23" s="105" t="s">
        <v>247</v>
      </c>
      <c r="D23" s="24" t="s">
        <v>251</v>
      </c>
      <c r="E23" s="89" t="s">
        <v>248</v>
      </c>
    </row>
    <row r="24" spans="1:6" ht="150">
      <c r="A24" s="104"/>
      <c r="B24" s="97" t="s">
        <v>221</v>
      </c>
      <c r="C24" s="24" t="s">
        <v>249</v>
      </c>
      <c r="D24" s="24" t="s">
        <v>252</v>
      </c>
      <c r="E24" s="91" t="s">
        <v>250</v>
      </c>
      <c r="F24" s="86"/>
    </row>
    <row r="25" spans="1:6" ht="345">
      <c r="A25" s="104"/>
      <c r="B25" s="97" t="s">
        <v>276</v>
      </c>
      <c r="C25" s="94" t="s">
        <v>277</v>
      </c>
      <c r="D25" s="94" t="s">
        <v>278</v>
      </c>
      <c r="E25" s="93"/>
      <c r="F25" s="86"/>
    </row>
    <row r="26" spans="1:6" ht="75">
      <c r="B26" s="97" t="s">
        <v>227</v>
      </c>
      <c r="C26" s="24" t="s">
        <v>253</v>
      </c>
      <c r="D26" s="24" t="s">
        <v>255</v>
      </c>
      <c r="E26" s="91" t="s">
        <v>254</v>
      </c>
      <c r="F26" s="86"/>
    </row>
    <row r="27" spans="1:6" ht="165">
      <c r="B27" s="97" t="s">
        <v>227</v>
      </c>
      <c r="C27" s="24" t="s">
        <v>275</v>
      </c>
      <c r="D27" s="24" t="s">
        <v>272</v>
      </c>
      <c r="E27" s="91" t="s">
        <v>271</v>
      </c>
    </row>
    <row r="28" spans="1:6" ht="90">
      <c r="B28" s="97" t="s">
        <v>224</v>
      </c>
      <c r="C28" s="24" t="s">
        <v>267</v>
      </c>
      <c r="D28" s="24" t="s">
        <v>268</v>
      </c>
      <c r="E28" s="96"/>
    </row>
    <row r="29" spans="1:6" ht="75">
      <c r="B29" s="97" t="s">
        <v>225</v>
      </c>
      <c r="C29" s="240" t="s">
        <v>45</v>
      </c>
      <c r="D29" s="24" t="s">
        <v>269</v>
      </c>
      <c r="E29" s="91" t="s">
        <v>270</v>
      </c>
      <c r="F29" s="86"/>
    </row>
  </sheetData>
  <autoFilter ref="B7:E7" xr:uid="{927A4546-6A25-4C4F-9318-4475B56EA8A6}">
    <sortState ref="B8:E29">
      <sortCondition ref="B7"/>
    </sortState>
  </autoFilter>
  <mergeCells count="2">
    <mergeCell ref="B2:E3"/>
    <mergeCell ref="B5:E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3F67C-4AC0-4895-B071-330DDEDEEB89}">
  <dimension ref="A1:G20"/>
  <sheetViews>
    <sheetView topLeftCell="A13" zoomScaleNormal="100" workbookViewId="0">
      <selection activeCell="E15" sqref="E15"/>
    </sheetView>
  </sheetViews>
  <sheetFormatPr baseColWidth="10" defaultColWidth="9.28515625" defaultRowHeight="14.25"/>
  <cols>
    <col min="1" max="1" width="9.28515625" style="1"/>
    <col min="2" max="2" width="16.5703125" style="163" customWidth="1"/>
    <col min="3" max="3" width="25.42578125" style="163" customWidth="1"/>
    <col min="4" max="4" width="39.5703125" style="164" customWidth="1"/>
    <col min="5" max="5" width="65.5703125" style="164" customWidth="1"/>
    <col min="6" max="6" width="41.140625" style="164" customWidth="1"/>
    <col min="7" max="16384" width="9.28515625" style="1"/>
  </cols>
  <sheetData>
    <row r="1" spans="1:7">
      <c r="A1" s="32"/>
      <c r="B1" s="151"/>
      <c r="C1" s="151"/>
      <c r="D1" s="151"/>
      <c r="E1" s="151"/>
      <c r="F1" s="151"/>
      <c r="G1" s="32"/>
    </row>
    <row r="2" spans="1:7" ht="22.5" customHeight="1">
      <c r="A2" s="34"/>
      <c r="B2" s="254" t="s">
        <v>300</v>
      </c>
      <c r="C2" s="254"/>
      <c r="D2" s="254"/>
      <c r="E2" s="254"/>
      <c r="F2" s="254"/>
      <c r="G2" s="35"/>
    </row>
    <row r="3" spans="1:7" ht="22.5" customHeight="1">
      <c r="A3" s="34"/>
      <c r="B3" s="254"/>
      <c r="C3" s="254"/>
      <c r="D3" s="254"/>
      <c r="E3" s="254"/>
      <c r="F3" s="254"/>
      <c r="G3" s="35"/>
    </row>
    <row r="4" spans="1:7" ht="15">
      <c r="A4" s="34"/>
      <c r="B4" s="167" t="s">
        <v>301</v>
      </c>
      <c r="C4" s="167"/>
      <c r="D4" s="67"/>
      <c r="E4" s="68"/>
      <c r="F4" s="68"/>
      <c r="G4" s="35"/>
    </row>
    <row r="5" spans="1:7" ht="111.95" customHeight="1">
      <c r="A5" s="34"/>
      <c r="B5" s="281" t="s">
        <v>363</v>
      </c>
      <c r="C5" s="281"/>
      <c r="D5" s="281"/>
      <c r="E5" s="281"/>
      <c r="F5" s="281"/>
      <c r="G5" s="35"/>
    </row>
    <row r="6" spans="1:7">
      <c r="A6" s="35"/>
      <c r="B6" s="152"/>
      <c r="C6" s="152"/>
      <c r="D6" s="152"/>
      <c r="E6" s="152"/>
      <c r="F6" s="152"/>
      <c r="G6" s="32"/>
    </row>
    <row r="7" spans="1:7" ht="15">
      <c r="A7" s="34"/>
      <c r="B7" s="147" t="s">
        <v>64</v>
      </c>
      <c r="C7" s="147" t="s">
        <v>39</v>
      </c>
      <c r="D7" s="147" t="s">
        <v>40</v>
      </c>
      <c r="E7" s="147" t="s">
        <v>41</v>
      </c>
      <c r="F7" s="147" t="s">
        <v>302</v>
      </c>
      <c r="G7" s="32"/>
    </row>
    <row r="8" spans="1:7" ht="168.95" customHeight="1">
      <c r="A8" s="34"/>
      <c r="B8" s="153" t="s">
        <v>4</v>
      </c>
      <c r="C8" s="154" t="s">
        <v>176</v>
      </c>
      <c r="D8" s="155" t="s">
        <v>307</v>
      </c>
      <c r="E8" s="48" t="s">
        <v>310</v>
      </c>
      <c r="F8" s="48" t="s">
        <v>303</v>
      </c>
      <c r="G8" s="32"/>
    </row>
    <row r="9" spans="1:7" ht="174.6" customHeight="1">
      <c r="A9" s="34"/>
      <c r="B9" s="153" t="s">
        <v>4</v>
      </c>
      <c r="C9" s="154" t="s">
        <v>176</v>
      </c>
      <c r="D9" s="165" t="s">
        <v>304</v>
      </c>
      <c r="E9" s="48" t="s">
        <v>311</v>
      </c>
      <c r="F9" s="48" t="s">
        <v>303</v>
      </c>
      <c r="G9" s="32"/>
    </row>
    <row r="10" spans="1:7" ht="242.25">
      <c r="A10" s="34"/>
      <c r="B10" s="153" t="s">
        <v>4</v>
      </c>
      <c r="C10" s="154" t="s">
        <v>176</v>
      </c>
      <c r="D10" s="155" t="s">
        <v>330</v>
      </c>
      <c r="E10" s="48" t="s">
        <v>312</v>
      </c>
      <c r="F10" s="48" t="s">
        <v>331</v>
      </c>
      <c r="G10" s="32"/>
    </row>
    <row r="11" spans="1:7" ht="242.25">
      <c r="A11" s="34"/>
      <c r="B11" s="153" t="s">
        <v>4</v>
      </c>
      <c r="C11" s="48" t="s">
        <v>177</v>
      </c>
      <c r="D11" s="155" t="s">
        <v>314</v>
      </c>
      <c r="E11" s="48" t="s">
        <v>313</v>
      </c>
      <c r="F11" s="48"/>
      <c r="G11" s="32"/>
    </row>
    <row r="12" spans="1:7" ht="185.25">
      <c r="A12" s="34"/>
      <c r="B12" s="153" t="s">
        <v>4</v>
      </c>
      <c r="C12" s="76" t="s">
        <v>180</v>
      </c>
      <c r="D12" s="155" t="s">
        <v>319</v>
      </c>
      <c r="E12" s="48" t="s">
        <v>325</v>
      </c>
      <c r="F12" s="48" t="s">
        <v>320</v>
      </c>
      <c r="G12" s="32"/>
    </row>
    <row r="13" spans="1:7" ht="137.44999999999999" customHeight="1">
      <c r="A13" s="34"/>
      <c r="B13" s="153" t="s">
        <v>4</v>
      </c>
      <c r="C13" s="156" t="s">
        <v>179</v>
      </c>
      <c r="D13" s="48" t="s">
        <v>316</v>
      </c>
      <c r="E13" s="48" t="s">
        <v>318</v>
      </c>
      <c r="F13" s="48"/>
      <c r="G13" s="32"/>
    </row>
    <row r="14" spans="1:7" ht="149.44999999999999" customHeight="1">
      <c r="A14" s="34"/>
      <c r="B14" s="153" t="s">
        <v>4</v>
      </c>
      <c r="C14" s="156" t="s">
        <v>178</v>
      </c>
      <c r="D14" s="48" t="s">
        <v>315</v>
      </c>
      <c r="E14" s="48" t="s">
        <v>317</v>
      </c>
      <c r="F14" s="48"/>
      <c r="G14" s="32"/>
    </row>
    <row r="15" spans="1:7" ht="88.5" customHeight="1">
      <c r="A15" s="34"/>
      <c r="B15" s="157" t="s">
        <v>0</v>
      </c>
      <c r="C15" s="156" t="s">
        <v>184</v>
      </c>
      <c r="D15" s="48" t="s">
        <v>328</v>
      </c>
      <c r="E15" s="241" t="s">
        <v>697</v>
      </c>
      <c r="F15" s="48" t="s">
        <v>696</v>
      </c>
      <c r="G15" s="32"/>
    </row>
    <row r="16" spans="1:7" ht="142.5">
      <c r="A16" s="34"/>
      <c r="B16" s="157" t="s">
        <v>111</v>
      </c>
      <c r="C16" s="158" t="s">
        <v>327</v>
      </c>
      <c r="D16" s="168" t="s">
        <v>326</v>
      </c>
      <c r="E16" s="48" t="s">
        <v>329</v>
      </c>
      <c r="F16" s="48"/>
      <c r="G16" s="32"/>
    </row>
    <row r="17" spans="1:7" ht="57">
      <c r="A17" s="34"/>
      <c r="B17" s="157" t="s">
        <v>110</v>
      </c>
      <c r="C17" s="158" t="s">
        <v>183</v>
      </c>
      <c r="D17" s="48" t="s">
        <v>182</v>
      </c>
      <c r="E17" s="48" t="s">
        <v>321</v>
      </c>
      <c r="F17" s="48"/>
      <c r="G17" s="32"/>
    </row>
    <row r="18" spans="1:7" ht="128.25">
      <c r="A18" s="34"/>
      <c r="B18" s="157" t="s">
        <v>110</v>
      </c>
      <c r="C18" s="48" t="s">
        <v>323</v>
      </c>
      <c r="D18" s="168" t="s">
        <v>324</v>
      </c>
      <c r="E18" s="48" t="s">
        <v>322</v>
      </c>
      <c r="F18" s="48"/>
      <c r="G18" s="32"/>
    </row>
    <row r="19" spans="1:7" ht="199.5">
      <c r="A19" s="32"/>
      <c r="B19" s="159" t="s">
        <v>4</v>
      </c>
      <c r="C19" s="48" t="s">
        <v>305</v>
      </c>
      <c r="D19" s="160" t="s">
        <v>308</v>
      </c>
      <c r="E19" s="76" t="s">
        <v>309</v>
      </c>
      <c r="F19" s="48" t="s">
        <v>306</v>
      </c>
      <c r="G19" s="32"/>
    </row>
    <row r="20" spans="1:7">
      <c r="A20" s="32"/>
      <c r="B20" s="161"/>
      <c r="C20" s="162"/>
      <c r="D20" s="72"/>
      <c r="E20" s="72"/>
      <c r="F20" s="72"/>
      <c r="G20" s="32"/>
    </row>
  </sheetData>
  <autoFilter ref="B7:F19" xr:uid="{EFE3F67C-4AC0-4895-B071-330DDEDEEB89}">
    <sortState ref="B8:F19">
      <sortCondition ref="C7:C19"/>
    </sortState>
  </autoFilter>
  <mergeCells count="2">
    <mergeCell ref="B2:F3"/>
    <mergeCell ref="B5:F5"/>
  </mergeCells>
  <conditionalFormatting sqref="B8:B19">
    <cfRule type="containsText" dxfId="67" priority="1" operator="containsText" text="Innovación">
      <formula>NOT(ISERROR(SEARCH("Innovación",B8)))</formula>
    </cfRule>
    <cfRule type="containsText" dxfId="66" priority="2" operator="containsText" text="Ambiental">
      <formula>NOT(ISERROR(SEARCH("Ambiental",B8)))</formula>
    </cfRule>
    <cfRule type="containsText" dxfId="65" priority="3" operator="containsText" text="Económico">
      <formula>NOT(ISERROR(SEARCH("Económico",B8)))</formula>
    </cfRule>
    <cfRule type="containsText" dxfId="64" priority="4" operator="containsText" text="Social">
      <formula>NOT(ISERROR(SEARCH("Social",B8)))</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AA043-579E-45F7-8C43-B696553E9F25}">
  <sheetPr codeName="Hoja6"/>
  <dimension ref="A1:G12"/>
  <sheetViews>
    <sheetView zoomScaleNormal="100" workbookViewId="0">
      <pane ySplit="6" topLeftCell="A7" activePane="bottomLeft" state="frozen"/>
      <selection pane="bottomLeft" activeCell="F3" sqref="F3"/>
    </sheetView>
  </sheetViews>
  <sheetFormatPr baseColWidth="10" defaultColWidth="9.28515625" defaultRowHeight="15"/>
  <cols>
    <col min="1" max="1" width="8.5703125" style="171" customWidth="1"/>
    <col min="2" max="2" width="18.28515625" style="177" customWidth="1"/>
    <col min="3" max="3" width="25.7109375" style="177" customWidth="1"/>
    <col min="4" max="4" width="56.7109375" style="171" customWidth="1"/>
    <col min="5" max="5" width="63.7109375" style="171" customWidth="1"/>
    <col min="6" max="6" width="49" style="171" customWidth="1"/>
    <col min="7" max="16384" width="9.28515625" style="171"/>
  </cols>
  <sheetData>
    <row r="1" spans="1:7" ht="12" customHeight="1">
      <c r="B1" s="172"/>
      <c r="C1" s="172"/>
      <c r="D1" s="173"/>
      <c r="E1" s="173"/>
      <c r="F1" s="173"/>
    </row>
    <row r="2" spans="1:7" s="180" customFormat="1" ht="19.5" customHeight="1">
      <c r="A2" s="178"/>
      <c r="B2" s="282" t="s">
        <v>112</v>
      </c>
      <c r="C2" s="282" t="s">
        <v>334</v>
      </c>
      <c r="D2" s="282"/>
      <c r="E2" s="185" t="s">
        <v>368</v>
      </c>
      <c r="F2" s="184">
        <v>43</v>
      </c>
      <c r="G2" s="179"/>
    </row>
    <row r="3" spans="1:7" s="180" customFormat="1" ht="19.5" customHeight="1">
      <c r="A3" s="178"/>
      <c r="B3" s="282"/>
      <c r="C3" s="283"/>
      <c r="D3" s="283"/>
      <c r="E3" s="185" t="s">
        <v>369</v>
      </c>
      <c r="F3" s="184" t="s">
        <v>333</v>
      </c>
      <c r="G3" s="179"/>
    </row>
    <row r="4" spans="1:7" ht="15.75">
      <c r="B4" s="166" t="s">
        <v>301</v>
      </c>
      <c r="C4" s="171"/>
      <c r="D4" s="174"/>
      <c r="E4" s="169"/>
      <c r="F4" s="170"/>
      <c r="G4" s="175"/>
    </row>
    <row r="5" spans="1:7">
      <c r="A5" s="174"/>
      <c r="B5" s="176"/>
      <c r="C5" s="176"/>
      <c r="D5" s="176"/>
      <c r="E5" s="176"/>
      <c r="F5" s="176"/>
    </row>
    <row r="6" spans="1:7" ht="15.75">
      <c r="A6" s="174"/>
      <c r="B6" s="134" t="s">
        <v>64</v>
      </c>
      <c r="C6" s="134" t="s">
        <v>39</v>
      </c>
      <c r="D6" s="134" t="s">
        <v>40</v>
      </c>
      <c r="E6" s="134" t="s">
        <v>41</v>
      </c>
      <c r="F6" s="134" t="s">
        <v>44</v>
      </c>
      <c r="G6" s="175"/>
    </row>
    <row r="7" spans="1:7" ht="138.6" customHeight="1">
      <c r="A7" s="174"/>
      <c r="B7" s="182" t="s">
        <v>0</v>
      </c>
      <c r="C7" s="181" t="s">
        <v>186</v>
      </c>
      <c r="D7" s="94" t="s">
        <v>336</v>
      </c>
      <c r="E7" s="94" t="s">
        <v>664</v>
      </c>
      <c r="F7" s="94" t="s">
        <v>337</v>
      </c>
      <c r="G7" s="175"/>
    </row>
    <row r="8" spans="1:7" ht="122.1" customHeight="1">
      <c r="A8" s="174"/>
      <c r="B8" s="182" t="s">
        <v>0</v>
      </c>
      <c r="C8" s="181" t="s">
        <v>185</v>
      </c>
      <c r="D8" s="94" t="s">
        <v>335</v>
      </c>
      <c r="E8" s="94" t="s">
        <v>665</v>
      </c>
      <c r="F8" s="94" t="s">
        <v>666</v>
      </c>
      <c r="G8" s="175"/>
    </row>
    <row r="9" spans="1:7" ht="120">
      <c r="A9" s="174"/>
      <c r="B9" s="182" t="s">
        <v>0</v>
      </c>
      <c r="C9" s="181" t="s">
        <v>353</v>
      </c>
      <c r="D9" s="94" t="s">
        <v>411</v>
      </c>
      <c r="E9" s="94" t="s">
        <v>338</v>
      </c>
      <c r="F9" s="94"/>
    </row>
    <row r="10" spans="1:7" ht="120">
      <c r="B10" s="182" t="s">
        <v>0</v>
      </c>
      <c r="C10" s="181" t="s">
        <v>346</v>
      </c>
      <c r="D10" s="94" t="s">
        <v>347</v>
      </c>
      <c r="E10" s="94" t="s">
        <v>667</v>
      </c>
      <c r="F10" s="94" t="s">
        <v>348</v>
      </c>
    </row>
    <row r="11" spans="1:7" ht="90">
      <c r="B11" s="182" t="s">
        <v>8</v>
      </c>
      <c r="C11" s="181" t="s">
        <v>342</v>
      </c>
      <c r="D11" s="94" t="s">
        <v>343</v>
      </c>
      <c r="E11" s="94" t="s">
        <v>344</v>
      </c>
      <c r="F11" s="94" t="s">
        <v>345</v>
      </c>
    </row>
    <row r="12" spans="1:7" ht="90">
      <c r="B12" s="182" t="s">
        <v>4</v>
      </c>
      <c r="C12" s="181" t="s">
        <v>339</v>
      </c>
      <c r="D12" s="94" t="s">
        <v>340</v>
      </c>
      <c r="E12" s="94" t="s">
        <v>668</v>
      </c>
      <c r="F12" s="94" t="s">
        <v>341</v>
      </c>
    </row>
  </sheetData>
  <autoFilter ref="B6:F12" xr:uid="{73CAA043-579E-45F7-8C43-B696553E9F25}">
    <sortState ref="B7:F12">
      <sortCondition ref="B6:B12"/>
    </sortState>
  </autoFilter>
  <mergeCells count="2">
    <mergeCell ref="B2:B3"/>
    <mergeCell ref="C2:D3"/>
  </mergeCells>
  <conditionalFormatting sqref="B7:B12">
    <cfRule type="containsText" dxfId="63" priority="1" operator="containsText" text="Innovación">
      <formula>NOT(ISERROR(SEARCH("Innovación",B7)))</formula>
    </cfRule>
    <cfRule type="containsText" dxfId="62" priority="2" operator="containsText" text="Ambiental">
      <formula>NOT(ISERROR(SEARCH("Ambiental",B7)))</formula>
    </cfRule>
    <cfRule type="containsText" dxfId="61" priority="3" operator="containsText" text="Económico">
      <formula>NOT(ISERROR(SEARCH("Económico",B7)))</formula>
    </cfRule>
    <cfRule type="containsText" dxfId="60" priority="4" operator="containsText" text="Social">
      <formula>NOT(ISERROR(SEARCH("Social",B7)))</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36C1-BCE3-4AF9-896B-457807609771}">
  <dimension ref="A1:H13"/>
  <sheetViews>
    <sheetView zoomScaleNormal="100" workbookViewId="0">
      <pane ySplit="6" topLeftCell="A13" activePane="bottomLeft" state="frozen"/>
      <selection pane="bottomLeft" activeCell="E12" sqref="E12"/>
    </sheetView>
  </sheetViews>
  <sheetFormatPr baseColWidth="10" defaultColWidth="9.28515625" defaultRowHeight="15"/>
  <cols>
    <col min="1" max="1" width="10" style="171" customWidth="1"/>
    <col min="2" max="2" width="17.140625" style="177" customWidth="1"/>
    <col min="3" max="3" width="25.42578125" style="177" bestFit="1" customWidth="1"/>
    <col min="4" max="5" width="56.5703125" style="171" customWidth="1"/>
    <col min="6" max="6" width="42.42578125" style="171" customWidth="1"/>
    <col min="7" max="11" width="9.28515625" style="171"/>
    <col min="12" max="12" width="10.5703125" style="171" bestFit="1" customWidth="1"/>
    <col min="13" max="16384" width="9.28515625" style="171"/>
  </cols>
  <sheetData>
    <row r="1" spans="1:8">
      <c r="B1" s="172"/>
      <c r="C1" s="172"/>
      <c r="D1" s="173"/>
      <c r="E1" s="173"/>
      <c r="F1" s="173"/>
    </row>
    <row r="2" spans="1:8" s="180" customFormat="1" ht="19.5" customHeight="1">
      <c r="A2" s="178"/>
      <c r="B2" s="282" t="s">
        <v>112</v>
      </c>
      <c r="C2" s="282" t="s">
        <v>356</v>
      </c>
      <c r="D2" s="282"/>
      <c r="E2" s="185" t="s">
        <v>368</v>
      </c>
      <c r="F2" s="186" t="s">
        <v>349</v>
      </c>
      <c r="G2" s="179"/>
    </row>
    <row r="3" spans="1:8" s="180" customFormat="1" ht="19.5" customHeight="1">
      <c r="A3" s="178"/>
      <c r="B3" s="282"/>
      <c r="C3" s="282"/>
      <c r="D3" s="282"/>
      <c r="E3" s="185" t="s">
        <v>369</v>
      </c>
      <c r="F3" s="186" t="s">
        <v>350</v>
      </c>
      <c r="G3" s="179"/>
    </row>
    <row r="4" spans="1:8" ht="15.75">
      <c r="B4" s="166" t="s">
        <v>301</v>
      </c>
      <c r="C4" s="169"/>
      <c r="D4" s="169"/>
      <c r="E4" s="169"/>
      <c r="F4" s="170"/>
      <c r="G4" s="174"/>
    </row>
    <row r="5" spans="1:8">
      <c r="A5" s="174"/>
      <c r="B5" s="176"/>
      <c r="C5" s="176"/>
      <c r="D5" s="176"/>
      <c r="E5" s="176"/>
      <c r="F5" s="176"/>
      <c r="H5" s="174"/>
    </row>
    <row r="6" spans="1:8" ht="15.75">
      <c r="A6" s="174"/>
      <c r="B6" s="134" t="s">
        <v>64</v>
      </c>
      <c r="C6" s="134" t="s">
        <v>39</v>
      </c>
      <c r="D6" s="134" t="s">
        <v>40</v>
      </c>
      <c r="E6" s="134" t="s">
        <v>41</v>
      </c>
      <c r="F6" s="134" t="s">
        <v>44</v>
      </c>
      <c r="G6" s="175"/>
    </row>
    <row r="7" spans="1:8" ht="111.6" customHeight="1">
      <c r="A7" s="174"/>
      <c r="B7" s="183" t="s">
        <v>0</v>
      </c>
      <c r="C7" s="73" t="s">
        <v>357</v>
      </c>
      <c r="D7" s="94" t="s">
        <v>358</v>
      </c>
      <c r="E7" s="94" t="s">
        <v>669</v>
      </c>
      <c r="F7" s="94" t="s">
        <v>115</v>
      </c>
      <c r="G7" s="175"/>
    </row>
    <row r="8" spans="1:8" ht="105">
      <c r="A8" s="174"/>
      <c r="B8" s="183" t="s">
        <v>0</v>
      </c>
      <c r="C8" s="73" t="s">
        <v>351</v>
      </c>
      <c r="D8" s="94" t="s">
        <v>355</v>
      </c>
      <c r="E8" s="94" t="s">
        <v>670</v>
      </c>
      <c r="F8" s="94" t="s">
        <v>115</v>
      </c>
      <c r="G8" s="175"/>
    </row>
    <row r="9" spans="1:8" ht="165">
      <c r="A9" s="174"/>
      <c r="B9" s="183" t="s">
        <v>0</v>
      </c>
      <c r="C9" s="181" t="s">
        <v>353</v>
      </c>
      <c r="D9" s="94" t="s">
        <v>410</v>
      </c>
      <c r="E9" s="94" t="s">
        <v>671</v>
      </c>
      <c r="F9" s="94" t="s">
        <v>115</v>
      </c>
      <c r="G9" s="175"/>
    </row>
    <row r="10" spans="1:8" ht="167.45" customHeight="1">
      <c r="A10" s="174"/>
      <c r="B10" s="183" t="s">
        <v>0</v>
      </c>
      <c r="C10" s="73" t="s">
        <v>352</v>
      </c>
      <c r="D10" s="94" t="s">
        <v>652</v>
      </c>
      <c r="E10" s="94" t="s">
        <v>672</v>
      </c>
      <c r="F10" s="94" t="s">
        <v>115</v>
      </c>
      <c r="G10" s="175"/>
    </row>
    <row r="11" spans="1:8" ht="183.6" customHeight="1">
      <c r="B11" s="183" t="s">
        <v>0</v>
      </c>
      <c r="C11" s="73" t="s">
        <v>354</v>
      </c>
      <c r="D11" s="94" t="s">
        <v>116</v>
      </c>
      <c r="E11" s="94" t="s">
        <v>673</v>
      </c>
      <c r="F11" s="94" t="s">
        <v>115</v>
      </c>
    </row>
    <row r="12" spans="1:8" ht="107.1" customHeight="1">
      <c r="B12" s="182" t="s">
        <v>8</v>
      </c>
      <c r="C12" s="181" t="s">
        <v>342</v>
      </c>
      <c r="D12" s="94" t="s">
        <v>343</v>
      </c>
      <c r="E12" s="94" t="s">
        <v>344</v>
      </c>
      <c r="F12" s="94" t="s">
        <v>345</v>
      </c>
    </row>
    <row r="13" spans="1:8" ht="107.1" customHeight="1">
      <c r="B13" s="182" t="s">
        <v>11</v>
      </c>
      <c r="C13" s="181" t="s">
        <v>359</v>
      </c>
      <c r="D13" s="94" t="s">
        <v>360</v>
      </c>
      <c r="E13" s="94" t="s">
        <v>388</v>
      </c>
      <c r="F13" s="94"/>
    </row>
  </sheetData>
  <autoFilter ref="B6:F11" xr:uid="{73CAA043-579E-45F7-8C43-B696553E9F25}">
    <sortState ref="B7:F12">
      <sortCondition ref="B6:B11"/>
    </sortState>
  </autoFilter>
  <mergeCells count="2">
    <mergeCell ref="B2:B3"/>
    <mergeCell ref="C2:D3"/>
  </mergeCells>
  <conditionalFormatting sqref="B7:B13">
    <cfRule type="containsText" dxfId="59" priority="1" operator="containsText" text="Innovación">
      <formula>NOT(ISERROR(SEARCH("Innovación",B7)))</formula>
    </cfRule>
    <cfRule type="containsText" dxfId="58" priority="2" operator="containsText" text="Ambiental">
      <formula>NOT(ISERROR(SEARCH("Ambiental",B7)))</formula>
    </cfRule>
    <cfRule type="containsText" dxfId="57" priority="3" operator="containsText" text="Económico">
      <formula>NOT(ISERROR(SEARCH("Económico",B7)))</formula>
    </cfRule>
    <cfRule type="containsText" dxfId="56" priority="4" operator="containsText" text="Social">
      <formula>NOT(ISERROR(SEARCH("Social",B7)))</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D5D92-9D22-4AA7-890D-66A45F017F51}">
  <dimension ref="A1:H13"/>
  <sheetViews>
    <sheetView zoomScaleNormal="100" workbookViewId="0">
      <pane ySplit="6" topLeftCell="A10" activePane="bottomLeft" state="frozen"/>
      <selection pane="bottomLeft" activeCell="F13" sqref="F13"/>
    </sheetView>
  </sheetViews>
  <sheetFormatPr baseColWidth="10" defaultColWidth="9.28515625" defaultRowHeight="15"/>
  <cols>
    <col min="1" max="1" width="8.42578125" style="171" customWidth="1"/>
    <col min="2" max="2" width="21.7109375" style="177" customWidth="1"/>
    <col min="3" max="3" width="26.28515625" style="177" customWidth="1"/>
    <col min="4" max="4" width="64.7109375" style="171" customWidth="1"/>
    <col min="5" max="5" width="74" style="171" customWidth="1"/>
    <col min="6" max="6" width="42.42578125" style="171" customWidth="1"/>
    <col min="7" max="16384" width="9.28515625" style="171"/>
  </cols>
  <sheetData>
    <row r="1" spans="1:8">
      <c r="B1" s="172"/>
      <c r="C1" s="172"/>
      <c r="D1" s="173"/>
      <c r="E1" s="173"/>
      <c r="F1" s="173"/>
    </row>
    <row r="2" spans="1:8" s="180" customFormat="1" ht="19.5" customHeight="1">
      <c r="A2" s="178"/>
      <c r="B2" s="282" t="s">
        <v>112</v>
      </c>
      <c r="C2" s="282" t="s">
        <v>365</v>
      </c>
      <c r="D2" s="282"/>
      <c r="E2" s="185" t="s">
        <v>368</v>
      </c>
      <c r="F2" s="184" t="s">
        <v>366</v>
      </c>
      <c r="G2" s="179"/>
    </row>
    <row r="3" spans="1:8" s="180" customFormat="1" ht="21.95" customHeight="1">
      <c r="A3" s="178"/>
      <c r="B3" s="282"/>
      <c r="C3" s="282"/>
      <c r="D3" s="282"/>
      <c r="E3" s="185" t="s">
        <v>369</v>
      </c>
      <c r="F3" s="184" t="s">
        <v>367</v>
      </c>
      <c r="G3" s="179"/>
    </row>
    <row r="4" spans="1:8">
      <c r="B4" s="166" t="s">
        <v>301</v>
      </c>
      <c r="C4" s="170"/>
      <c r="D4" s="170"/>
      <c r="E4" s="170"/>
      <c r="F4" s="170"/>
    </row>
    <row r="5" spans="1:8">
      <c r="A5" s="174"/>
      <c r="B5" s="176"/>
      <c r="C5" s="170"/>
      <c r="D5" s="170"/>
      <c r="E5" s="170"/>
      <c r="F5" s="170"/>
      <c r="G5" s="174"/>
      <c r="H5" s="174"/>
    </row>
    <row r="6" spans="1:8" ht="15.75">
      <c r="A6" s="174"/>
      <c r="B6" s="134" t="s">
        <v>64</v>
      </c>
      <c r="C6" s="134" t="s">
        <v>39</v>
      </c>
      <c r="D6" s="134" t="s">
        <v>40</v>
      </c>
      <c r="E6" s="134" t="s">
        <v>41</v>
      </c>
      <c r="F6" s="140" t="s">
        <v>44</v>
      </c>
      <c r="G6" s="175"/>
    </row>
    <row r="7" spans="1:8" ht="75">
      <c r="A7" s="174"/>
      <c r="B7" s="183" t="s">
        <v>0</v>
      </c>
      <c r="C7" s="73" t="s">
        <v>357</v>
      </c>
      <c r="D7" s="94" t="s">
        <v>361</v>
      </c>
      <c r="E7" s="94" t="s">
        <v>669</v>
      </c>
      <c r="F7" s="93" t="s">
        <v>119</v>
      </c>
      <c r="G7" s="175"/>
    </row>
    <row r="8" spans="1:8" ht="108.6" customHeight="1">
      <c r="A8" s="174"/>
      <c r="B8" s="183" t="s">
        <v>0</v>
      </c>
      <c r="C8" s="73" t="s">
        <v>351</v>
      </c>
      <c r="D8" s="93" t="s">
        <v>117</v>
      </c>
      <c r="E8" s="93" t="s">
        <v>674</v>
      </c>
      <c r="F8" s="93"/>
      <c r="G8" s="175"/>
    </row>
    <row r="9" spans="1:8" ht="120" customHeight="1">
      <c r="A9" s="174"/>
      <c r="B9" s="183" t="s">
        <v>0</v>
      </c>
      <c r="C9" s="181" t="s">
        <v>353</v>
      </c>
      <c r="D9" s="94" t="s">
        <v>410</v>
      </c>
      <c r="E9" s="94" t="s">
        <v>671</v>
      </c>
      <c r="F9" s="93" t="s">
        <v>118</v>
      </c>
      <c r="G9" s="175"/>
    </row>
    <row r="10" spans="1:8" ht="120" customHeight="1">
      <c r="A10" s="174"/>
      <c r="B10" s="183" t="s">
        <v>0</v>
      </c>
      <c r="C10" s="73" t="s">
        <v>352</v>
      </c>
      <c r="D10" s="93" t="s">
        <v>362</v>
      </c>
      <c r="E10" s="94" t="s">
        <v>672</v>
      </c>
      <c r="F10" s="93" t="s">
        <v>119</v>
      </c>
      <c r="G10" s="175"/>
    </row>
    <row r="11" spans="1:8" ht="120">
      <c r="B11" s="183" t="s">
        <v>0</v>
      </c>
      <c r="C11" s="73" t="s">
        <v>354</v>
      </c>
      <c r="D11" s="93" t="s">
        <v>364</v>
      </c>
      <c r="E11" s="93" t="s">
        <v>675</v>
      </c>
      <c r="F11" s="93"/>
    </row>
    <row r="12" spans="1:8" ht="105">
      <c r="B12" s="182" t="s">
        <v>8</v>
      </c>
      <c r="C12" s="181" t="s">
        <v>342</v>
      </c>
      <c r="D12" s="94" t="s">
        <v>343</v>
      </c>
      <c r="E12" s="94" t="s">
        <v>344</v>
      </c>
      <c r="F12" s="94" t="s">
        <v>345</v>
      </c>
    </row>
    <row r="13" spans="1:8" ht="75">
      <c r="B13" s="182" t="s">
        <v>11</v>
      </c>
      <c r="C13" s="181" t="s">
        <v>359</v>
      </c>
      <c r="D13" s="94" t="s">
        <v>360</v>
      </c>
      <c r="E13" s="94" t="s">
        <v>695</v>
      </c>
      <c r="F13" s="94"/>
    </row>
  </sheetData>
  <autoFilter ref="B6:F11" xr:uid="{73CAA043-579E-45F7-8C43-B696553E9F25}">
    <sortState ref="B7:F13">
      <sortCondition ref="B6:B11"/>
    </sortState>
  </autoFilter>
  <mergeCells count="2">
    <mergeCell ref="B2:B3"/>
    <mergeCell ref="C2:D3"/>
  </mergeCells>
  <conditionalFormatting sqref="B7:B13">
    <cfRule type="containsText" dxfId="55" priority="1" operator="containsText" text="Innovación">
      <formula>NOT(ISERROR(SEARCH("Innovación",B7)))</formula>
    </cfRule>
    <cfRule type="containsText" dxfId="54" priority="2" operator="containsText" text="Ambiental">
      <formula>NOT(ISERROR(SEARCH("Ambiental",B7)))</formula>
    </cfRule>
    <cfRule type="containsText" dxfId="53" priority="3" operator="containsText" text="Económico">
      <formula>NOT(ISERROR(SEARCH("Económico",B7)))</formula>
    </cfRule>
    <cfRule type="containsText" dxfId="52" priority="4" operator="containsText" text="Social">
      <formula>NOT(ISERROR(SEARCH("Social",B7)))</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6B080-C4DE-4596-B1C3-8306203F1C76}">
  <dimension ref="A1:J16"/>
  <sheetViews>
    <sheetView topLeftCell="B1" zoomScaleNormal="100" workbookViewId="0">
      <pane ySplit="6" topLeftCell="A15" activePane="bottomLeft" state="frozen"/>
      <selection pane="bottomLeft" activeCell="D11" sqref="D11"/>
    </sheetView>
  </sheetViews>
  <sheetFormatPr baseColWidth="10" defaultColWidth="9.28515625" defaultRowHeight="15"/>
  <cols>
    <col min="1" max="1" width="9" style="171" customWidth="1"/>
    <col min="2" max="2" width="17.140625" style="177" customWidth="1"/>
    <col min="3" max="3" width="25" style="177" customWidth="1"/>
    <col min="4" max="4" width="64.7109375" style="171" customWidth="1"/>
    <col min="5" max="5" width="60.42578125" style="171" customWidth="1"/>
    <col min="6" max="6" width="45.85546875" style="171" customWidth="1"/>
    <col min="7" max="16384" width="9.28515625" style="171"/>
  </cols>
  <sheetData>
    <row r="1" spans="1:10" ht="12" customHeight="1">
      <c r="B1" s="171"/>
      <c r="C1" s="171"/>
      <c r="G1" s="175"/>
    </row>
    <row r="2" spans="1:10" s="180" customFormat="1" ht="19.5" customHeight="1">
      <c r="A2" s="171"/>
      <c r="B2" s="282" t="s">
        <v>112</v>
      </c>
      <c r="C2" s="282" t="s">
        <v>372</v>
      </c>
      <c r="D2" s="282"/>
      <c r="E2" s="185" t="s">
        <v>368</v>
      </c>
      <c r="F2" s="184" t="s">
        <v>370</v>
      </c>
      <c r="G2" s="175"/>
    </row>
    <row r="3" spans="1:10" s="180" customFormat="1" ht="59.45" customHeight="1">
      <c r="A3" s="171"/>
      <c r="B3" s="282"/>
      <c r="C3" s="282"/>
      <c r="D3" s="282"/>
      <c r="E3" s="185" t="s">
        <v>369</v>
      </c>
      <c r="F3" s="187" t="s">
        <v>371</v>
      </c>
      <c r="G3" s="175"/>
    </row>
    <row r="4" spans="1:10" s="180" customFormat="1" ht="19.5" customHeight="1">
      <c r="A4" s="171"/>
      <c r="B4" s="166" t="s">
        <v>301</v>
      </c>
      <c r="C4" s="170"/>
      <c r="D4" s="170"/>
      <c r="E4" s="170"/>
      <c r="F4" s="170"/>
      <c r="G4" s="175"/>
      <c r="H4" s="170"/>
      <c r="I4" s="170"/>
      <c r="J4" s="170"/>
    </row>
    <row r="5" spans="1:10">
      <c r="B5" s="170"/>
      <c r="C5" s="170"/>
      <c r="D5" s="170"/>
      <c r="E5" s="170"/>
      <c r="F5" s="170"/>
      <c r="G5" s="175"/>
    </row>
    <row r="6" spans="1:10" ht="15.75">
      <c r="B6" s="134" t="s">
        <v>64</v>
      </c>
      <c r="C6" s="134" t="s">
        <v>39</v>
      </c>
      <c r="D6" s="134" t="s">
        <v>40</v>
      </c>
      <c r="E6" s="134" t="s">
        <v>41</v>
      </c>
      <c r="F6" s="140" t="s">
        <v>44</v>
      </c>
      <c r="G6" s="175"/>
    </row>
    <row r="7" spans="1:10" ht="285">
      <c r="B7" s="183" t="s">
        <v>0</v>
      </c>
      <c r="C7" s="73" t="s">
        <v>373</v>
      </c>
      <c r="D7" s="93" t="s">
        <v>653</v>
      </c>
      <c r="E7" s="93" t="s">
        <v>676</v>
      </c>
      <c r="F7" s="93" t="s">
        <v>375</v>
      </c>
      <c r="G7" s="175"/>
    </row>
    <row r="8" spans="1:10" ht="165">
      <c r="B8" s="183" t="s">
        <v>0</v>
      </c>
      <c r="C8" s="181" t="s">
        <v>353</v>
      </c>
      <c r="D8" s="94" t="s">
        <v>380</v>
      </c>
      <c r="E8" s="94" t="s">
        <v>434</v>
      </c>
      <c r="F8" s="93" t="s">
        <v>120</v>
      </c>
      <c r="G8" s="175"/>
    </row>
    <row r="9" spans="1:10" ht="105">
      <c r="B9" s="183" t="s">
        <v>0</v>
      </c>
      <c r="C9" s="181" t="s">
        <v>351</v>
      </c>
      <c r="D9" s="93" t="s">
        <v>379</v>
      </c>
      <c r="E9" s="93" t="s">
        <v>677</v>
      </c>
      <c r="F9" s="93"/>
    </row>
    <row r="10" spans="1:10" ht="105">
      <c r="B10" s="183" t="s">
        <v>0</v>
      </c>
      <c r="C10" s="73" t="s">
        <v>374</v>
      </c>
      <c r="D10" s="93" t="s">
        <v>376</v>
      </c>
      <c r="E10" s="93" t="s">
        <v>678</v>
      </c>
      <c r="F10" s="93" t="s">
        <v>120</v>
      </c>
    </row>
    <row r="11" spans="1:10" ht="210">
      <c r="B11" s="183" t="s">
        <v>0</v>
      </c>
      <c r="C11" s="73" t="s">
        <v>342</v>
      </c>
      <c r="D11" s="93" t="s">
        <v>377</v>
      </c>
      <c r="E11" s="93" t="s">
        <v>679</v>
      </c>
      <c r="F11" s="93" t="s">
        <v>120</v>
      </c>
    </row>
    <row r="12" spans="1:10" ht="195">
      <c r="B12" s="183" t="s">
        <v>0</v>
      </c>
      <c r="C12" s="181" t="s">
        <v>353</v>
      </c>
      <c r="D12" s="93" t="s">
        <v>378</v>
      </c>
      <c r="E12" s="93" t="s">
        <v>680</v>
      </c>
      <c r="F12" s="93" t="s">
        <v>120</v>
      </c>
    </row>
    <row r="13" spans="1:10" ht="105">
      <c r="B13" s="182" t="s">
        <v>8</v>
      </c>
      <c r="C13" s="181" t="s">
        <v>342</v>
      </c>
      <c r="D13" s="94" t="s">
        <v>401</v>
      </c>
      <c r="E13" s="94" t="s">
        <v>381</v>
      </c>
      <c r="F13" s="94" t="s">
        <v>345</v>
      </c>
    </row>
    <row r="14" spans="1:10" ht="60">
      <c r="B14" s="182" t="s">
        <v>11</v>
      </c>
      <c r="C14" s="181" t="s">
        <v>359</v>
      </c>
      <c r="D14" s="94" t="s">
        <v>386</v>
      </c>
      <c r="E14" s="94" t="s">
        <v>403</v>
      </c>
      <c r="F14" s="94" t="s">
        <v>387</v>
      </c>
    </row>
    <row r="15" spans="1:10" ht="150">
      <c r="B15" s="183" t="s">
        <v>4</v>
      </c>
      <c r="C15" s="73" t="s">
        <v>176</v>
      </c>
      <c r="D15" s="93" t="s">
        <v>384</v>
      </c>
      <c r="E15" s="93" t="s">
        <v>385</v>
      </c>
      <c r="F15" s="93"/>
    </row>
    <row r="16" spans="1:10" ht="210">
      <c r="B16" s="183" t="s">
        <v>4</v>
      </c>
      <c r="C16" s="181" t="s">
        <v>339</v>
      </c>
      <c r="D16" s="93" t="s">
        <v>382</v>
      </c>
      <c r="E16" s="93" t="s">
        <v>383</v>
      </c>
      <c r="F16" s="93"/>
    </row>
  </sheetData>
  <autoFilter ref="B6:F9" xr:uid="{73CAA043-579E-45F7-8C43-B696553E9F25}">
    <sortState ref="B7:F16">
      <sortCondition ref="B6:B9"/>
    </sortState>
  </autoFilter>
  <mergeCells count="2">
    <mergeCell ref="B2:B3"/>
    <mergeCell ref="C2:D3"/>
  </mergeCells>
  <conditionalFormatting sqref="B7:B16">
    <cfRule type="containsText" dxfId="51" priority="1" operator="containsText" text="Innovación">
      <formula>NOT(ISERROR(SEARCH("Innovación",B7)))</formula>
    </cfRule>
    <cfRule type="containsText" dxfId="50" priority="2" operator="containsText" text="Ambiental">
      <formula>NOT(ISERROR(SEARCH("Ambiental",B7)))</formula>
    </cfRule>
    <cfRule type="containsText" dxfId="49" priority="3" operator="containsText" text="Económico">
      <formula>NOT(ISERROR(SEARCH("Económico",B7)))</formula>
    </cfRule>
    <cfRule type="containsText" dxfId="48" priority="4" operator="containsText" text="Social">
      <formula>NOT(ISERROR(SEARCH("Social",B7)))</formula>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EC791-A59C-4074-9755-35A6B1977407}">
  <sheetPr codeName="Hoja7"/>
  <dimension ref="A1:G16"/>
  <sheetViews>
    <sheetView topLeftCell="B1" zoomScaleNormal="100" workbookViewId="0">
      <pane ySplit="6" topLeftCell="A15" activePane="bottomLeft" state="frozen"/>
      <selection pane="bottomLeft" activeCell="F11" sqref="F11:F13"/>
    </sheetView>
  </sheetViews>
  <sheetFormatPr baseColWidth="10" defaultColWidth="9.28515625" defaultRowHeight="14.25" customHeight="1"/>
  <cols>
    <col min="1" max="1" width="7.7109375" style="171" customWidth="1"/>
    <col min="2" max="2" width="18" style="171" customWidth="1"/>
    <col min="3" max="3" width="26.85546875" style="171" customWidth="1"/>
    <col min="4" max="4" width="66.28515625" style="171" customWidth="1"/>
    <col min="5" max="5" width="59.85546875" style="177" customWidth="1"/>
    <col min="6" max="6" width="45.42578125" style="171" customWidth="1"/>
    <col min="7" max="16384" width="9.28515625" style="171"/>
  </cols>
  <sheetData>
    <row r="1" spans="1:7" ht="19.5" customHeight="1">
      <c r="E1" s="171"/>
    </row>
    <row r="2" spans="1:7" s="180" customFormat="1" ht="18" customHeight="1">
      <c r="B2" s="282" t="s">
        <v>389</v>
      </c>
      <c r="C2" s="284" t="s">
        <v>393</v>
      </c>
      <c r="D2" s="284"/>
      <c r="E2" s="185" t="s">
        <v>368</v>
      </c>
      <c r="F2" s="186" t="s">
        <v>390</v>
      </c>
      <c r="G2" s="179"/>
    </row>
    <row r="3" spans="1:7" s="180" customFormat="1" ht="36.6" customHeight="1">
      <c r="B3" s="282"/>
      <c r="C3" s="282"/>
      <c r="D3" s="282"/>
      <c r="E3" s="185" t="s">
        <v>369</v>
      </c>
      <c r="F3" s="188" t="s">
        <v>391</v>
      </c>
      <c r="G3" s="179"/>
    </row>
    <row r="4" spans="1:7" ht="15.95" customHeight="1">
      <c r="B4" s="166" t="s">
        <v>301</v>
      </c>
      <c r="C4" s="170"/>
      <c r="D4" s="170"/>
      <c r="E4" s="170"/>
      <c r="F4" s="170"/>
    </row>
    <row r="5" spans="1:7" ht="15.95" customHeight="1">
      <c r="B5" s="170"/>
      <c r="C5" s="170"/>
      <c r="D5" s="170"/>
      <c r="E5" s="170"/>
      <c r="F5" s="170"/>
      <c r="G5" s="175"/>
    </row>
    <row r="6" spans="1:7" ht="16.5" customHeight="1">
      <c r="B6" s="134" t="s">
        <v>64</v>
      </c>
      <c r="C6" s="134" t="s">
        <v>39</v>
      </c>
      <c r="D6" s="134" t="s">
        <v>40</v>
      </c>
      <c r="E6" s="134" t="s">
        <v>41</v>
      </c>
      <c r="F6" s="140" t="s">
        <v>44</v>
      </c>
      <c r="G6" s="175"/>
    </row>
    <row r="7" spans="1:7" ht="87" customHeight="1">
      <c r="A7" s="174"/>
      <c r="B7" s="183" t="s">
        <v>0</v>
      </c>
      <c r="C7" s="181" t="s">
        <v>353</v>
      </c>
      <c r="D7" s="94" t="s">
        <v>409</v>
      </c>
      <c r="E7" s="91" t="s">
        <v>682</v>
      </c>
      <c r="F7" s="93"/>
      <c r="G7" s="175"/>
    </row>
    <row r="8" spans="1:7" ht="92.45" customHeight="1">
      <c r="A8" s="174"/>
      <c r="B8" s="183" t="s">
        <v>0</v>
      </c>
      <c r="C8" s="191" t="s">
        <v>342</v>
      </c>
      <c r="D8" s="218" t="s">
        <v>654</v>
      </c>
      <c r="E8" s="24" t="s">
        <v>573</v>
      </c>
      <c r="F8" s="233" t="s">
        <v>582</v>
      </c>
      <c r="G8" s="175"/>
    </row>
    <row r="9" spans="1:7" ht="120">
      <c r="A9" s="174"/>
      <c r="B9" s="183" t="s">
        <v>0</v>
      </c>
      <c r="C9" s="191" t="s">
        <v>187</v>
      </c>
      <c r="D9" s="91" t="s">
        <v>392</v>
      </c>
      <c r="E9" s="91" t="s">
        <v>681</v>
      </c>
      <c r="F9" s="91" t="s">
        <v>399</v>
      </c>
      <c r="G9" s="175"/>
    </row>
    <row r="10" spans="1:7" ht="92.65" customHeight="1">
      <c r="A10" s="174"/>
      <c r="B10" s="183" t="s">
        <v>0</v>
      </c>
      <c r="C10" s="191" t="s">
        <v>187</v>
      </c>
      <c r="D10" s="91" t="s">
        <v>394</v>
      </c>
      <c r="E10" s="91" t="s">
        <v>408</v>
      </c>
      <c r="F10" s="91" t="s">
        <v>399</v>
      </c>
      <c r="G10" s="175"/>
    </row>
    <row r="11" spans="1:7" ht="86.45" customHeight="1">
      <c r="A11" s="174"/>
      <c r="B11" s="183" t="s">
        <v>0</v>
      </c>
      <c r="C11" s="191" t="s">
        <v>187</v>
      </c>
      <c r="D11" s="91" t="s">
        <v>395</v>
      </c>
      <c r="E11" s="91" t="s">
        <v>396</v>
      </c>
      <c r="F11" s="91" t="s">
        <v>399</v>
      </c>
      <c r="G11" s="175"/>
    </row>
    <row r="12" spans="1:7" ht="105">
      <c r="B12" s="183" t="s">
        <v>8</v>
      </c>
      <c r="C12" s="181" t="s">
        <v>342</v>
      </c>
      <c r="D12" s="94" t="s">
        <v>402</v>
      </c>
      <c r="E12" s="94" t="s">
        <v>381</v>
      </c>
      <c r="F12" s="94" t="s">
        <v>345</v>
      </c>
    </row>
    <row r="13" spans="1:7" ht="75">
      <c r="B13" s="183" t="s">
        <v>11</v>
      </c>
      <c r="C13" s="181" t="s">
        <v>359</v>
      </c>
      <c r="D13" s="94" t="s">
        <v>439</v>
      </c>
      <c r="E13" s="94" t="s">
        <v>403</v>
      </c>
      <c r="F13" s="94"/>
    </row>
    <row r="14" spans="1:7" ht="60">
      <c r="B14" s="183" t="s">
        <v>11</v>
      </c>
      <c r="C14" s="181" t="s">
        <v>359</v>
      </c>
      <c r="D14" s="94" t="s">
        <v>440</v>
      </c>
      <c r="E14" s="94" t="s">
        <v>403</v>
      </c>
      <c r="F14" s="94" t="s">
        <v>404</v>
      </c>
    </row>
    <row r="15" spans="1:7" ht="210">
      <c r="B15" s="183" t="s">
        <v>4</v>
      </c>
      <c r="C15" s="181" t="s">
        <v>339</v>
      </c>
      <c r="D15" s="93" t="s">
        <v>400</v>
      </c>
      <c r="E15" s="93" t="s">
        <v>383</v>
      </c>
      <c r="F15" s="93"/>
    </row>
    <row r="16" spans="1:7" ht="60">
      <c r="B16" s="183" t="s">
        <v>4</v>
      </c>
      <c r="C16" s="181" t="s">
        <v>339</v>
      </c>
      <c r="D16" s="93" t="s">
        <v>397</v>
      </c>
      <c r="E16" s="93" t="s">
        <v>398</v>
      </c>
      <c r="F16" s="93"/>
    </row>
  </sheetData>
  <autoFilter ref="B6:F6" xr:uid="{FFEEC791-A59C-4074-9755-35A6B1977407}">
    <sortState ref="B7:F16">
      <sortCondition ref="B6"/>
    </sortState>
  </autoFilter>
  <mergeCells count="2">
    <mergeCell ref="B2:B3"/>
    <mergeCell ref="C2:D3"/>
  </mergeCells>
  <conditionalFormatting sqref="B7:B16">
    <cfRule type="containsText" dxfId="47" priority="1" operator="containsText" text="Innovación">
      <formula>NOT(ISERROR(SEARCH("Innovación",B7)))</formula>
    </cfRule>
    <cfRule type="containsText" dxfId="46" priority="2" operator="containsText" text="Ambiental">
      <formula>NOT(ISERROR(SEARCH("Ambiental",B7)))</formula>
    </cfRule>
    <cfRule type="containsText" dxfId="45" priority="3" operator="containsText" text="Económico">
      <formula>NOT(ISERROR(SEARCH("Económico",B7)))</formula>
    </cfRule>
    <cfRule type="containsText" dxfId="44" priority="4" operator="containsText" text="Social">
      <formula>NOT(ISERROR(SEARCH("Social",B7)))</formula>
    </cfRule>
  </conditionalFormatting>
  <hyperlinks>
    <hyperlink ref="F8" r:id="rId1" xr:uid="{C6841C12-C0CB-4083-994B-B9F5CFB3F1A6}"/>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A855-C804-4675-BA07-29B5DEF8A350}">
  <sheetPr codeName="Hoja8"/>
  <dimension ref="A1:G11"/>
  <sheetViews>
    <sheetView zoomScaleNormal="100" workbookViewId="0">
      <pane ySplit="6" topLeftCell="A11" activePane="bottomLeft" state="frozen"/>
      <selection pane="bottomLeft"/>
    </sheetView>
  </sheetViews>
  <sheetFormatPr baseColWidth="10" defaultColWidth="9.28515625" defaultRowHeight="15"/>
  <cols>
    <col min="1" max="1" width="9.28515625" style="171" customWidth="1"/>
    <col min="2" max="2" width="17.7109375" style="177" customWidth="1"/>
    <col min="3" max="3" width="24.5703125" style="177" customWidth="1"/>
    <col min="4" max="4" width="59.42578125" style="171" customWidth="1"/>
    <col min="5" max="5" width="54" style="171" customWidth="1"/>
    <col min="6" max="6" width="39.7109375" style="171" customWidth="1"/>
    <col min="7" max="16384" width="9.28515625" style="171"/>
  </cols>
  <sheetData>
    <row r="1" spans="1:7">
      <c r="B1" s="171"/>
      <c r="C1" s="171"/>
    </row>
    <row r="2" spans="1:7" ht="18.75" customHeight="1">
      <c r="B2" s="282" t="s">
        <v>112</v>
      </c>
      <c r="C2" s="282" t="s">
        <v>414</v>
      </c>
      <c r="D2" s="282"/>
      <c r="E2" s="185" t="s">
        <v>368</v>
      </c>
      <c r="F2" s="184" t="s">
        <v>412</v>
      </c>
    </row>
    <row r="3" spans="1:7" ht="35.450000000000003" customHeight="1">
      <c r="B3" s="282"/>
      <c r="C3" s="283"/>
      <c r="D3" s="283"/>
      <c r="E3" s="185" t="s">
        <v>369</v>
      </c>
      <c r="F3" s="187" t="s">
        <v>413</v>
      </c>
    </row>
    <row r="4" spans="1:7" ht="14.1" customHeight="1">
      <c r="B4" s="166" t="s">
        <v>301</v>
      </c>
      <c r="E4" s="169"/>
      <c r="F4" s="170"/>
    </row>
    <row r="5" spans="1:7" ht="14.1" customHeight="1">
      <c r="B5" s="189"/>
      <c r="E5" s="169"/>
      <c r="F5" s="170"/>
    </row>
    <row r="6" spans="1:7" ht="15.75">
      <c r="B6" s="131" t="s">
        <v>64</v>
      </c>
      <c r="C6" s="131" t="s">
        <v>39</v>
      </c>
      <c r="D6" s="131" t="s">
        <v>40</v>
      </c>
      <c r="E6" s="131" t="s">
        <v>41</v>
      </c>
      <c r="F6" s="190" t="s">
        <v>44</v>
      </c>
    </row>
    <row r="7" spans="1:7" ht="137.44999999999999" customHeight="1">
      <c r="B7" s="183" t="s">
        <v>0</v>
      </c>
      <c r="C7" s="191" t="s">
        <v>186</v>
      </c>
      <c r="D7" s="95" t="s">
        <v>123</v>
      </c>
      <c r="E7" s="91" t="s">
        <v>406</v>
      </c>
      <c r="F7" s="91"/>
      <c r="G7" s="175"/>
    </row>
    <row r="8" spans="1:7" ht="105">
      <c r="A8" s="174"/>
      <c r="B8" s="183" t="s">
        <v>0</v>
      </c>
      <c r="C8" s="181" t="s">
        <v>351</v>
      </c>
      <c r="D8" s="192" t="s">
        <v>379</v>
      </c>
      <c r="E8" s="93" t="s">
        <v>677</v>
      </c>
      <c r="F8" s="93"/>
      <c r="G8" s="175"/>
    </row>
    <row r="9" spans="1:7" ht="150">
      <c r="A9" s="174"/>
      <c r="B9" s="183" t="s">
        <v>0</v>
      </c>
      <c r="C9" s="73" t="s">
        <v>342</v>
      </c>
      <c r="D9" s="89" t="s">
        <v>121</v>
      </c>
      <c r="E9" s="91" t="s">
        <v>683</v>
      </c>
      <c r="F9" s="91" t="s">
        <v>122</v>
      </c>
      <c r="G9" s="175"/>
    </row>
    <row r="10" spans="1:7" ht="135">
      <c r="B10" s="183" t="s">
        <v>0</v>
      </c>
      <c r="C10" s="181" t="s">
        <v>353</v>
      </c>
      <c r="D10" s="91" t="s">
        <v>405</v>
      </c>
      <c r="E10" s="91" t="s">
        <v>684</v>
      </c>
      <c r="F10" s="91" t="s">
        <v>122</v>
      </c>
    </row>
    <row r="11" spans="1:7" ht="150">
      <c r="B11" s="183" t="s">
        <v>0</v>
      </c>
      <c r="C11" s="181" t="s">
        <v>353</v>
      </c>
      <c r="D11" s="93" t="s">
        <v>407</v>
      </c>
      <c r="E11" s="93" t="s">
        <v>685</v>
      </c>
      <c r="F11" s="93"/>
    </row>
  </sheetData>
  <autoFilter ref="B6:F6" xr:uid="{3627A855-C804-4675-BA07-29B5DEF8A350}">
    <sortState ref="B7:F11">
      <sortCondition ref="C6"/>
    </sortState>
  </autoFilter>
  <mergeCells count="2">
    <mergeCell ref="B2:B3"/>
    <mergeCell ref="C2:D3"/>
  </mergeCells>
  <conditionalFormatting sqref="B7:B11">
    <cfRule type="containsText" dxfId="43" priority="1" operator="containsText" text="Innovación">
      <formula>NOT(ISERROR(SEARCH("Innovación",B7)))</formula>
    </cfRule>
    <cfRule type="containsText" dxfId="42" priority="2" operator="containsText" text="Ambiental">
      <formula>NOT(ISERROR(SEARCH("Ambiental",B7)))</formula>
    </cfRule>
    <cfRule type="containsText" dxfId="41" priority="3" operator="containsText" text="Económico">
      <formula>NOT(ISERROR(SEARCH("Económico",B7)))</formula>
    </cfRule>
    <cfRule type="containsText" dxfId="40" priority="4" operator="containsText" text="Social">
      <formula>NOT(ISERROR(SEARCH("Social",B7)))</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D96-0263-4CB4-8754-6C79F4C7A5CE}">
  <dimension ref="A1:G16"/>
  <sheetViews>
    <sheetView zoomScaleNormal="100" workbookViewId="0">
      <pane ySplit="6" topLeftCell="A15" activePane="bottomLeft" state="frozen"/>
      <selection pane="bottomLeft" activeCell="C7" sqref="C7:C9"/>
    </sheetView>
  </sheetViews>
  <sheetFormatPr baseColWidth="10" defaultColWidth="9.28515625" defaultRowHeight="15"/>
  <cols>
    <col min="1" max="1" width="7.85546875" style="171" customWidth="1"/>
    <col min="2" max="2" width="17.7109375" style="177" customWidth="1"/>
    <col min="3" max="3" width="24.5703125" style="171" customWidth="1"/>
    <col min="4" max="4" width="61.42578125" style="171" customWidth="1"/>
    <col min="5" max="5" width="69.28515625" style="171" customWidth="1"/>
    <col min="6" max="6" width="34.5703125" style="171" customWidth="1"/>
    <col min="7" max="16384" width="9.28515625" style="171"/>
  </cols>
  <sheetData>
    <row r="1" spans="1:7">
      <c r="B1" s="171"/>
    </row>
    <row r="2" spans="1:7" s="180" customFormat="1" ht="18.75" customHeight="1">
      <c r="A2" s="171"/>
      <c r="B2" s="282" t="s">
        <v>112</v>
      </c>
      <c r="C2" s="282" t="s">
        <v>424</v>
      </c>
      <c r="D2" s="282"/>
      <c r="E2" s="185" t="s">
        <v>368</v>
      </c>
      <c r="F2" s="186" t="s">
        <v>415</v>
      </c>
    </row>
    <row r="3" spans="1:7" s="180" customFormat="1" ht="54">
      <c r="A3" s="171"/>
      <c r="B3" s="282"/>
      <c r="C3" s="283"/>
      <c r="D3" s="283"/>
      <c r="E3" s="185" t="s">
        <v>369</v>
      </c>
      <c r="F3" s="188" t="s">
        <v>435</v>
      </c>
    </row>
    <row r="4" spans="1:7" s="196" customFormat="1" ht="14.1" customHeight="1">
      <c r="A4" s="171"/>
      <c r="B4" s="166" t="s">
        <v>301</v>
      </c>
    </row>
    <row r="5" spans="1:7" ht="14.1" customHeight="1">
      <c r="A5" s="174"/>
      <c r="B5" s="189"/>
    </row>
    <row r="6" spans="1:7" ht="14.1" customHeight="1">
      <c r="A6" s="174"/>
      <c r="B6" s="131" t="s">
        <v>64</v>
      </c>
      <c r="C6" s="131" t="s">
        <v>39</v>
      </c>
      <c r="D6" s="131" t="s">
        <v>40</v>
      </c>
      <c r="E6" s="131" t="s">
        <v>41</v>
      </c>
      <c r="F6" s="140" t="s">
        <v>44</v>
      </c>
    </row>
    <row r="7" spans="1:7" ht="110.25" customHeight="1">
      <c r="A7" s="174"/>
      <c r="B7" s="183" t="s">
        <v>0</v>
      </c>
      <c r="C7" s="191" t="s">
        <v>186</v>
      </c>
      <c r="D7" s="93" t="s">
        <v>421</v>
      </c>
      <c r="E7" s="91" t="s">
        <v>406</v>
      </c>
      <c r="F7" s="89"/>
      <c r="G7" s="175"/>
    </row>
    <row r="8" spans="1:7" ht="135">
      <c r="A8" s="174"/>
      <c r="B8" s="182" t="s">
        <v>0</v>
      </c>
      <c r="C8" s="181" t="s">
        <v>186</v>
      </c>
      <c r="D8" s="94" t="s">
        <v>336</v>
      </c>
      <c r="E8" s="94" t="s">
        <v>686</v>
      </c>
      <c r="F8" s="109" t="s">
        <v>337</v>
      </c>
      <c r="G8" s="175"/>
    </row>
    <row r="9" spans="1:7" ht="117" customHeight="1">
      <c r="A9" s="174"/>
      <c r="B9" s="183" t="s">
        <v>0</v>
      </c>
      <c r="C9" s="193" t="s">
        <v>185</v>
      </c>
      <c r="D9" s="91" t="s">
        <v>419</v>
      </c>
      <c r="E9" s="194" t="s">
        <v>687</v>
      </c>
      <c r="F9" s="195"/>
      <c r="G9" s="175"/>
    </row>
    <row r="10" spans="1:7" ht="45">
      <c r="A10" s="174"/>
      <c r="B10" s="183" t="s">
        <v>0</v>
      </c>
      <c r="C10" s="198" t="s">
        <v>425</v>
      </c>
      <c r="D10" s="91" t="s">
        <v>426</v>
      </c>
      <c r="E10" s="91" t="s">
        <v>427</v>
      </c>
      <c r="F10" s="89"/>
      <c r="G10" s="175"/>
    </row>
    <row r="11" spans="1:7" ht="60">
      <c r="B11" s="183" t="s">
        <v>0</v>
      </c>
      <c r="C11" s="73" t="s">
        <v>342</v>
      </c>
      <c r="D11" s="89" t="s">
        <v>416</v>
      </c>
      <c r="E11" s="93" t="s">
        <v>688</v>
      </c>
      <c r="F11" s="91" t="s">
        <v>124</v>
      </c>
    </row>
    <row r="12" spans="1:7" ht="120">
      <c r="B12" s="183" t="s">
        <v>0</v>
      </c>
      <c r="C12" s="73" t="s">
        <v>342</v>
      </c>
      <c r="D12" s="89" t="s">
        <v>417</v>
      </c>
      <c r="E12" s="93" t="s">
        <v>689</v>
      </c>
      <c r="F12" s="91" t="s">
        <v>124</v>
      </c>
    </row>
    <row r="13" spans="1:7" ht="105">
      <c r="B13" s="183" t="s">
        <v>0</v>
      </c>
      <c r="C13" s="73" t="s">
        <v>342</v>
      </c>
      <c r="D13" s="91" t="s">
        <v>422</v>
      </c>
      <c r="E13" s="91" t="s">
        <v>683</v>
      </c>
      <c r="F13" s="91" t="s">
        <v>122</v>
      </c>
    </row>
    <row r="14" spans="1:7" ht="105">
      <c r="B14" s="183" t="s">
        <v>0</v>
      </c>
      <c r="C14" s="191" t="s">
        <v>189</v>
      </c>
      <c r="D14" s="91" t="s">
        <v>418</v>
      </c>
      <c r="E14" s="93" t="s">
        <v>420</v>
      </c>
      <c r="F14" s="91" t="s">
        <v>124</v>
      </c>
    </row>
    <row r="15" spans="1:7" ht="120">
      <c r="B15" s="183" t="s">
        <v>0</v>
      </c>
      <c r="C15" s="181" t="s">
        <v>353</v>
      </c>
      <c r="D15" s="91" t="s">
        <v>423</v>
      </c>
      <c r="E15" s="91" t="s">
        <v>684</v>
      </c>
      <c r="F15" s="91" t="s">
        <v>122</v>
      </c>
    </row>
    <row r="16" spans="1:7" ht="135">
      <c r="B16" s="183" t="s">
        <v>8</v>
      </c>
      <c r="C16" s="181" t="s">
        <v>342</v>
      </c>
      <c r="D16" s="94" t="s">
        <v>402</v>
      </c>
      <c r="E16" s="94" t="s">
        <v>381</v>
      </c>
      <c r="F16" s="94" t="s">
        <v>345</v>
      </c>
    </row>
  </sheetData>
  <autoFilter ref="B6:F6" xr:uid="{4767ED96-0263-4CB4-8754-6C79F4C7A5CE}">
    <sortState ref="B7:F16">
      <sortCondition ref="B6"/>
    </sortState>
  </autoFilter>
  <mergeCells count="2">
    <mergeCell ref="B2:B3"/>
    <mergeCell ref="C2:D3"/>
  </mergeCells>
  <conditionalFormatting sqref="B7:B16">
    <cfRule type="containsText" dxfId="39" priority="1" operator="containsText" text="Innovación">
      <formula>NOT(ISERROR(SEARCH("Innovación",B7)))</formula>
    </cfRule>
    <cfRule type="containsText" dxfId="38" priority="2" operator="containsText" text="Ambiental">
      <formula>NOT(ISERROR(SEARCH("Ambiental",B7)))</formula>
    </cfRule>
    <cfRule type="containsText" dxfId="37" priority="3" operator="containsText" text="Económico">
      <formula>NOT(ISERROR(SEARCH("Económico",B7)))</formula>
    </cfRule>
    <cfRule type="containsText" dxfId="36" priority="4" operator="containsText" text="Social">
      <formula>NOT(ISERROR(SEARCH("Social",B7)))</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B7E16-9D6A-4E4A-9C84-996A8DC4AE97}">
  <sheetPr codeName="Hoja2"/>
  <dimension ref="B2:F5"/>
  <sheetViews>
    <sheetView workbookViewId="0">
      <selection activeCell="G4" sqref="G4"/>
    </sheetView>
  </sheetViews>
  <sheetFormatPr baseColWidth="10" defaultColWidth="9.28515625" defaultRowHeight="15"/>
  <cols>
    <col min="2" max="2" width="16.28515625" bestFit="1" customWidth="1"/>
  </cols>
  <sheetData>
    <row r="2" spans="2:6">
      <c r="B2" t="s">
        <v>0</v>
      </c>
      <c r="C2">
        <v>1</v>
      </c>
      <c r="D2" t="s">
        <v>1</v>
      </c>
      <c r="E2" t="s">
        <v>2</v>
      </c>
      <c r="F2" t="s">
        <v>3</v>
      </c>
    </row>
    <row r="3" spans="2:6">
      <c r="B3" t="s">
        <v>4</v>
      </c>
      <c r="C3">
        <v>2</v>
      </c>
      <c r="D3" t="s">
        <v>5</v>
      </c>
      <c r="E3" t="s">
        <v>6</v>
      </c>
      <c r="F3" t="s">
        <v>7</v>
      </c>
    </row>
    <row r="4" spans="2:6">
      <c r="B4" t="s">
        <v>8</v>
      </c>
      <c r="C4">
        <v>3</v>
      </c>
      <c r="D4" t="s">
        <v>9</v>
      </c>
      <c r="E4" t="s">
        <v>10</v>
      </c>
    </row>
    <row r="5" spans="2:6">
      <c r="B5" t="s">
        <v>11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4F43C-D970-43EC-92B7-DD9F0EC7478C}">
  <sheetPr codeName="Hoja10"/>
  <dimension ref="A1:G15"/>
  <sheetViews>
    <sheetView zoomScaleNormal="100" workbookViewId="0">
      <pane ySplit="6" topLeftCell="A7" activePane="bottomLeft" state="frozen"/>
      <selection pane="bottomLeft" activeCell="E14" sqref="E14"/>
    </sheetView>
  </sheetViews>
  <sheetFormatPr baseColWidth="10" defaultColWidth="9.28515625" defaultRowHeight="15"/>
  <cols>
    <col min="1" max="1" width="8.7109375" style="171" customWidth="1"/>
    <col min="2" max="2" width="18.7109375" style="171" customWidth="1"/>
    <col min="3" max="3" width="23.5703125" style="177" bestFit="1" customWidth="1"/>
    <col min="4" max="4" width="59.5703125" style="171" customWidth="1"/>
    <col min="5" max="5" width="59" style="171" customWidth="1"/>
    <col min="6" max="6" width="37.85546875" style="171" customWidth="1"/>
    <col min="7" max="16384" width="9.28515625" style="171"/>
  </cols>
  <sheetData>
    <row r="1" spans="1:7">
      <c r="C1" s="171"/>
    </row>
    <row r="2" spans="1:7" s="180" customFormat="1" ht="20.25" customHeight="1">
      <c r="B2" s="282" t="s">
        <v>112</v>
      </c>
      <c r="C2" s="282" t="s">
        <v>436</v>
      </c>
      <c r="D2" s="282"/>
      <c r="E2" s="185" t="s">
        <v>368</v>
      </c>
      <c r="F2" s="186">
        <v>44</v>
      </c>
      <c r="G2" s="179"/>
    </row>
    <row r="3" spans="1:7" s="180" customFormat="1" ht="20.25" customHeight="1">
      <c r="B3" s="282"/>
      <c r="C3" s="282"/>
      <c r="D3" s="282"/>
      <c r="E3" s="185" t="s">
        <v>369</v>
      </c>
      <c r="F3" s="186">
        <v>441217</v>
      </c>
      <c r="G3" s="179"/>
    </row>
    <row r="4" spans="1:7" ht="14.1" customHeight="1">
      <c r="B4" s="166" t="s">
        <v>301</v>
      </c>
      <c r="C4" s="171"/>
    </row>
    <row r="5" spans="1:7" ht="14.1" customHeight="1">
      <c r="B5" s="189"/>
      <c r="C5" s="173"/>
      <c r="D5" s="173"/>
      <c r="E5" s="173"/>
      <c r="F5" s="173"/>
    </row>
    <row r="6" spans="1:7" ht="14.1" customHeight="1">
      <c r="B6" s="131" t="s">
        <v>64</v>
      </c>
      <c r="C6" s="131" t="s">
        <v>39</v>
      </c>
      <c r="D6" s="131" t="s">
        <v>40</v>
      </c>
      <c r="E6" s="131" t="s">
        <v>41</v>
      </c>
      <c r="F6" s="140" t="s">
        <v>44</v>
      </c>
    </row>
    <row r="7" spans="1:7" ht="60">
      <c r="A7" s="174"/>
      <c r="B7" s="183" t="s">
        <v>0</v>
      </c>
      <c r="C7" s="197" t="s">
        <v>342</v>
      </c>
      <c r="D7" s="91" t="s">
        <v>428</v>
      </c>
      <c r="E7" s="91" t="s">
        <v>446</v>
      </c>
      <c r="F7" s="91"/>
    </row>
    <row r="8" spans="1:7" ht="60">
      <c r="A8" s="174"/>
      <c r="B8" s="183" t="s">
        <v>0</v>
      </c>
      <c r="C8" s="197" t="s">
        <v>342</v>
      </c>
      <c r="D8" s="91" t="s">
        <v>429</v>
      </c>
      <c r="E8" s="91" t="s">
        <v>447</v>
      </c>
      <c r="F8" s="91"/>
    </row>
    <row r="9" spans="1:7" ht="75">
      <c r="B9" s="183" t="s">
        <v>0</v>
      </c>
      <c r="C9" s="191" t="s">
        <v>187</v>
      </c>
      <c r="D9" s="91" t="s">
        <v>125</v>
      </c>
      <c r="E9" s="91" t="s">
        <v>431</v>
      </c>
      <c r="F9" s="91"/>
    </row>
    <row r="10" spans="1:7" ht="47.25" customHeight="1">
      <c r="B10" s="183" t="s">
        <v>0</v>
      </c>
      <c r="C10" s="191" t="s">
        <v>186</v>
      </c>
      <c r="D10" s="91" t="s">
        <v>126</v>
      </c>
      <c r="E10" s="91" t="s">
        <v>430</v>
      </c>
      <c r="F10" s="91"/>
    </row>
    <row r="11" spans="1:7" ht="30">
      <c r="B11" s="183" t="s">
        <v>0</v>
      </c>
      <c r="C11" s="191" t="s">
        <v>186</v>
      </c>
      <c r="D11" s="91" t="s">
        <v>432</v>
      </c>
      <c r="E11" s="91" t="s">
        <v>430</v>
      </c>
      <c r="F11" s="91"/>
    </row>
    <row r="12" spans="1:7" ht="55.5" customHeight="1">
      <c r="B12" s="183" t="s">
        <v>0</v>
      </c>
      <c r="C12" s="191" t="s">
        <v>188</v>
      </c>
      <c r="D12" s="91" t="s">
        <v>433</v>
      </c>
      <c r="E12" s="91" t="s">
        <v>430</v>
      </c>
      <c r="F12" s="91"/>
    </row>
    <row r="13" spans="1:7" ht="155.65" customHeight="1">
      <c r="B13" s="183" t="s">
        <v>0</v>
      </c>
      <c r="C13" s="181" t="s">
        <v>353</v>
      </c>
      <c r="D13" s="94" t="s">
        <v>380</v>
      </c>
      <c r="E13" s="94" t="s">
        <v>690</v>
      </c>
      <c r="F13" s="91"/>
    </row>
    <row r="14" spans="1:7" ht="55.5" customHeight="1">
      <c r="B14" s="183" t="s">
        <v>0</v>
      </c>
      <c r="C14" s="191" t="s">
        <v>188</v>
      </c>
      <c r="D14" s="91" t="s">
        <v>127</v>
      </c>
      <c r="E14" s="91" t="s">
        <v>430</v>
      </c>
      <c r="F14" s="91"/>
    </row>
    <row r="15" spans="1:7" ht="45">
      <c r="B15" s="183" t="s">
        <v>4</v>
      </c>
      <c r="C15" s="181" t="s">
        <v>339</v>
      </c>
      <c r="D15" s="93" t="s">
        <v>437</v>
      </c>
      <c r="E15" s="93" t="s">
        <v>438</v>
      </c>
      <c r="F15" s="93"/>
    </row>
  </sheetData>
  <autoFilter ref="B6:F6" xr:uid="{2BE4F43C-D970-43EC-92B7-DD9F0EC7478C}"/>
  <mergeCells count="2">
    <mergeCell ref="B2:B3"/>
    <mergeCell ref="C2:D3"/>
  </mergeCells>
  <conditionalFormatting sqref="B7:B15">
    <cfRule type="containsText" dxfId="35" priority="1" operator="containsText" text="Innovación">
      <formula>NOT(ISERROR(SEARCH("Innovación",B7)))</formula>
    </cfRule>
    <cfRule type="containsText" dxfId="34" priority="2" operator="containsText" text="Ambiental">
      <formula>NOT(ISERROR(SEARCH("Ambiental",B7)))</formula>
    </cfRule>
    <cfRule type="containsText" dxfId="33" priority="3" operator="containsText" text="Económico">
      <formula>NOT(ISERROR(SEARCH("Económico",B7)))</formula>
    </cfRule>
    <cfRule type="containsText" dxfId="32" priority="4" operator="containsText" text="Social">
      <formula>NOT(ISERROR(SEARCH("Social",B7)))</formula>
    </cfRule>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7E725-A383-487A-AE56-96C0790B3171}">
  <sheetPr codeName="Hoja9"/>
  <dimension ref="A1:G30"/>
  <sheetViews>
    <sheetView showGridLines="0" zoomScale="90" zoomScaleNormal="90" workbookViewId="0">
      <pane ySplit="6" topLeftCell="A26" activePane="bottomLeft" state="frozen"/>
      <selection pane="bottomLeft" activeCell="E9" sqref="E9"/>
    </sheetView>
  </sheetViews>
  <sheetFormatPr baseColWidth="10" defaultColWidth="9.28515625" defaultRowHeight="15"/>
  <cols>
    <col min="1" max="1" width="9.7109375" style="171" customWidth="1"/>
    <col min="2" max="2" width="18" style="200" customWidth="1"/>
    <col min="3" max="3" width="23" style="201" customWidth="1"/>
    <col min="4" max="4" width="63" style="171" customWidth="1"/>
    <col min="5" max="5" width="75.28515625" style="171" customWidth="1"/>
    <col min="6" max="6" width="45.7109375" style="171" customWidth="1"/>
    <col min="7" max="16384" width="9.28515625" style="171"/>
  </cols>
  <sheetData>
    <row r="1" spans="1:7">
      <c r="B1" s="171"/>
      <c r="C1" s="171"/>
    </row>
    <row r="2" spans="1:7" s="180" customFormat="1" ht="22.5" customHeight="1">
      <c r="A2" s="171"/>
      <c r="B2" s="282" t="s">
        <v>112</v>
      </c>
      <c r="C2" s="282" t="s">
        <v>457</v>
      </c>
      <c r="D2" s="282"/>
      <c r="E2" s="185" t="s">
        <v>441</v>
      </c>
      <c r="F2" s="186" t="s">
        <v>442</v>
      </c>
    </row>
    <row r="3" spans="1:7" s="180" customFormat="1" ht="54">
      <c r="A3" s="171"/>
      <c r="B3" s="282"/>
      <c r="C3" s="282"/>
      <c r="D3" s="282"/>
      <c r="E3" s="202" t="s">
        <v>369</v>
      </c>
      <c r="F3" s="188" t="s">
        <v>443</v>
      </c>
    </row>
    <row r="4" spans="1:7" ht="17.100000000000001" customHeight="1">
      <c r="B4" s="166" t="s">
        <v>301</v>
      </c>
      <c r="C4" s="171"/>
    </row>
    <row r="5" spans="1:7" ht="17.100000000000001" customHeight="1">
      <c r="B5" s="171"/>
      <c r="C5" s="171"/>
    </row>
    <row r="6" spans="1:7" ht="15.75">
      <c r="B6" s="134" t="s">
        <v>64</v>
      </c>
      <c r="C6" s="134" t="s">
        <v>39</v>
      </c>
      <c r="D6" s="134" t="s">
        <v>40</v>
      </c>
      <c r="E6" s="134" t="s">
        <v>41</v>
      </c>
      <c r="F6" s="128" t="s">
        <v>44</v>
      </c>
    </row>
    <row r="7" spans="1:7" ht="180">
      <c r="B7" s="183" t="s">
        <v>0</v>
      </c>
      <c r="C7" s="191" t="s">
        <v>373</v>
      </c>
      <c r="D7" s="91" t="s">
        <v>477</v>
      </c>
      <c r="E7" s="91" t="s">
        <v>479</v>
      </c>
      <c r="F7" s="91" t="s">
        <v>480</v>
      </c>
      <c r="G7" s="175"/>
    </row>
    <row r="8" spans="1:7" ht="75" customHeight="1">
      <c r="B8" s="183" t="s">
        <v>0</v>
      </c>
      <c r="C8" s="191" t="s">
        <v>373</v>
      </c>
      <c r="D8" s="91" t="s">
        <v>463</v>
      </c>
      <c r="E8" s="91" t="s">
        <v>464</v>
      </c>
      <c r="F8" s="91"/>
      <c r="G8" s="175"/>
    </row>
    <row r="9" spans="1:7" ht="102" customHeight="1">
      <c r="A9" s="174"/>
      <c r="B9" s="183" t="s">
        <v>0</v>
      </c>
      <c r="C9" s="73" t="s">
        <v>444</v>
      </c>
      <c r="D9" s="91" t="s">
        <v>448</v>
      </c>
      <c r="E9" s="91" t="s">
        <v>458</v>
      </c>
      <c r="F9" s="91"/>
      <c r="G9" s="175"/>
    </row>
    <row r="10" spans="1:7" ht="102" customHeight="1">
      <c r="A10" s="174"/>
      <c r="B10" s="183" t="s">
        <v>0</v>
      </c>
      <c r="C10" s="191" t="s">
        <v>188</v>
      </c>
      <c r="D10" s="91" t="s">
        <v>468</v>
      </c>
      <c r="E10" s="91" t="s">
        <v>655</v>
      </c>
      <c r="F10" s="91"/>
      <c r="G10" s="175"/>
    </row>
    <row r="11" spans="1:7" ht="102" customHeight="1">
      <c r="A11" s="174"/>
      <c r="B11" s="183" t="s">
        <v>0</v>
      </c>
      <c r="C11" s="191" t="s">
        <v>188</v>
      </c>
      <c r="D11" s="91" t="s">
        <v>466</v>
      </c>
      <c r="E11" s="91" t="s">
        <v>655</v>
      </c>
      <c r="F11" s="91"/>
      <c r="G11" s="175"/>
    </row>
    <row r="12" spans="1:7" ht="102" customHeight="1">
      <c r="A12" s="174"/>
      <c r="B12" s="183" t="s">
        <v>0</v>
      </c>
      <c r="C12" s="191" t="s">
        <v>188</v>
      </c>
      <c r="D12" s="91" t="s">
        <v>473</v>
      </c>
      <c r="E12" s="91" t="s">
        <v>472</v>
      </c>
      <c r="F12" s="91" t="s">
        <v>128</v>
      </c>
      <c r="G12" s="175"/>
    </row>
    <row r="13" spans="1:7" ht="102" customHeight="1">
      <c r="A13" s="174"/>
      <c r="B13" s="183" t="s">
        <v>0</v>
      </c>
      <c r="C13" s="191" t="s">
        <v>188</v>
      </c>
      <c r="D13" s="91" t="s">
        <v>465</v>
      </c>
      <c r="E13" s="91" t="s">
        <v>478</v>
      </c>
      <c r="F13" s="96"/>
      <c r="G13" s="175"/>
    </row>
    <row r="14" spans="1:7" ht="75">
      <c r="A14" s="174"/>
      <c r="B14" s="183" t="s">
        <v>0</v>
      </c>
      <c r="C14" s="191" t="s">
        <v>342</v>
      </c>
      <c r="D14" s="91" t="s">
        <v>476</v>
      </c>
      <c r="E14" s="91" t="s">
        <v>475</v>
      </c>
      <c r="F14" s="96"/>
      <c r="G14" s="175"/>
    </row>
    <row r="15" spans="1:7" ht="60">
      <c r="A15" s="174"/>
      <c r="B15" s="183" t="s">
        <v>0</v>
      </c>
      <c r="C15" s="191" t="s">
        <v>187</v>
      </c>
      <c r="D15" s="91" t="s">
        <v>459</v>
      </c>
      <c r="E15" s="91" t="s">
        <v>460</v>
      </c>
      <c r="F15" s="91" t="s">
        <v>445</v>
      </c>
      <c r="G15" s="175"/>
    </row>
    <row r="16" spans="1:7" ht="75">
      <c r="A16" s="174"/>
      <c r="B16" s="183" t="s">
        <v>0</v>
      </c>
      <c r="C16" s="191" t="s">
        <v>187</v>
      </c>
      <c r="D16" s="91" t="s">
        <v>461</v>
      </c>
      <c r="E16" s="91" t="s">
        <v>691</v>
      </c>
      <c r="F16" s="91"/>
      <c r="G16" s="175"/>
    </row>
    <row r="17" spans="1:7" ht="75">
      <c r="A17" s="174"/>
      <c r="B17" s="183" t="s">
        <v>0</v>
      </c>
      <c r="C17" s="191" t="s">
        <v>187</v>
      </c>
      <c r="D17" s="91" t="s">
        <v>452</v>
      </c>
      <c r="E17" s="91" t="s">
        <v>691</v>
      </c>
      <c r="F17" s="91"/>
      <c r="G17" s="175"/>
    </row>
    <row r="18" spans="1:7" ht="75">
      <c r="A18" s="174"/>
      <c r="B18" s="183" t="s">
        <v>0</v>
      </c>
      <c r="C18" s="191" t="s">
        <v>187</v>
      </c>
      <c r="D18" s="91" t="s">
        <v>456</v>
      </c>
      <c r="E18" s="91" t="s">
        <v>692</v>
      </c>
      <c r="F18" s="91" t="s">
        <v>485</v>
      </c>
      <c r="G18" s="175"/>
    </row>
    <row r="19" spans="1:7" ht="105">
      <c r="A19" s="174"/>
      <c r="B19" s="183" t="s">
        <v>0</v>
      </c>
      <c r="C19" s="191" t="s">
        <v>187</v>
      </c>
      <c r="D19" s="91" t="s">
        <v>454</v>
      </c>
      <c r="E19" s="91" t="s">
        <v>693</v>
      </c>
      <c r="F19" s="91"/>
      <c r="G19" s="175"/>
    </row>
    <row r="20" spans="1:7" ht="45">
      <c r="A20" s="174"/>
      <c r="B20" s="183" t="s">
        <v>0</v>
      </c>
      <c r="C20" s="191" t="s">
        <v>187</v>
      </c>
      <c r="D20" s="91" t="s">
        <v>470</v>
      </c>
      <c r="E20" s="91" t="s">
        <v>471</v>
      </c>
      <c r="F20" s="91"/>
      <c r="G20" s="175"/>
    </row>
    <row r="21" spans="1:7" ht="105">
      <c r="A21" s="174"/>
      <c r="B21" s="183" t="s">
        <v>0</v>
      </c>
      <c r="C21" s="191" t="s">
        <v>187</v>
      </c>
      <c r="D21" s="91" t="s">
        <v>481</v>
      </c>
      <c r="E21" s="91" t="s">
        <v>482</v>
      </c>
      <c r="F21" s="96"/>
      <c r="G21" s="175"/>
    </row>
    <row r="22" spans="1:7" ht="75">
      <c r="A22" s="174"/>
      <c r="B22" s="183" t="s">
        <v>0</v>
      </c>
      <c r="C22" s="191" t="s">
        <v>189</v>
      </c>
      <c r="D22" s="91" t="s">
        <v>453</v>
      </c>
      <c r="E22" s="91" t="s">
        <v>693</v>
      </c>
      <c r="F22" s="91" t="s">
        <v>445</v>
      </c>
      <c r="G22" s="175"/>
    </row>
    <row r="23" spans="1:7" ht="75">
      <c r="A23" s="174"/>
      <c r="B23" s="183" t="s">
        <v>0</v>
      </c>
      <c r="C23" s="191" t="s">
        <v>352</v>
      </c>
      <c r="D23" s="91" t="s">
        <v>462</v>
      </c>
      <c r="E23" s="91" t="s">
        <v>694</v>
      </c>
      <c r="F23" s="96"/>
      <c r="G23" s="175"/>
    </row>
    <row r="24" spans="1:7" ht="75">
      <c r="A24" s="174"/>
      <c r="B24" s="183" t="s">
        <v>11</v>
      </c>
      <c r="C24" s="181" t="s">
        <v>483</v>
      </c>
      <c r="D24" s="91" t="s">
        <v>484</v>
      </c>
      <c r="E24" s="94" t="s">
        <v>403</v>
      </c>
      <c r="F24" s="96"/>
      <c r="G24" s="175"/>
    </row>
    <row r="25" spans="1:7" ht="131.25" customHeight="1">
      <c r="A25" s="174"/>
      <c r="B25" s="183" t="s">
        <v>4</v>
      </c>
      <c r="C25" s="181" t="s">
        <v>339</v>
      </c>
      <c r="D25" s="91" t="s">
        <v>455</v>
      </c>
      <c r="E25" s="91" t="s">
        <v>692</v>
      </c>
      <c r="F25" s="91" t="s">
        <v>449</v>
      </c>
      <c r="G25" s="175"/>
    </row>
    <row r="26" spans="1:7" ht="60">
      <c r="A26" s="174"/>
      <c r="B26" s="183" t="s">
        <v>4</v>
      </c>
      <c r="C26" s="181" t="s">
        <v>339</v>
      </c>
      <c r="D26" s="91" t="s">
        <v>467</v>
      </c>
      <c r="E26" s="91" t="s">
        <v>474</v>
      </c>
      <c r="F26" s="91"/>
      <c r="G26" s="175"/>
    </row>
    <row r="27" spans="1:7" ht="110.65" customHeight="1">
      <c r="A27" s="174"/>
      <c r="B27" s="183" t="s">
        <v>4</v>
      </c>
      <c r="C27" s="181" t="s">
        <v>339</v>
      </c>
      <c r="D27" s="91" t="s">
        <v>469</v>
      </c>
      <c r="E27" s="91" t="s">
        <v>655</v>
      </c>
      <c r="F27" s="91"/>
      <c r="G27" s="175"/>
    </row>
    <row r="28" spans="1:7" ht="75">
      <c r="B28" s="183" t="s">
        <v>4</v>
      </c>
      <c r="C28" s="191" t="s">
        <v>339</v>
      </c>
      <c r="D28" s="199" t="s">
        <v>451</v>
      </c>
      <c r="E28" s="199" t="s">
        <v>450</v>
      </c>
      <c r="F28" s="199"/>
    </row>
    <row r="29" spans="1:7" ht="120">
      <c r="B29" s="183" t="s">
        <v>4</v>
      </c>
      <c r="C29" s="49" t="s">
        <v>507</v>
      </c>
      <c r="D29" s="70" t="s">
        <v>510</v>
      </c>
      <c r="E29" s="93" t="s">
        <v>508</v>
      </c>
      <c r="F29" s="199"/>
    </row>
    <row r="30" spans="1:7" ht="75">
      <c r="B30" s="183" t="s">
        <v>8</v>
      </c>
      <c r="C30" s="49" t="s">
        <v>342</v>
      </c>
      <c r="D30" s="91" t="s">
        <v>532</v>
      </c>
      <c r="E30" s="93" t="s">
        <v>530</v>
      </c>
      <c r="F30" s="199"/>
    </row>
  </sheetData>
  <autoFilter ref="B6:F28" xr:uid="{72C7E725-A383-487A-AE56-96C0790B3171}">
    <sortState ref="B7:F28">
      <sortCondition ref="B6:B28"/>
    </sortState>
  </autoFilter>
  <mergeCells count="2">
    <mergeCell ref="B2:B3"/>
    <mergeCell ref="C2:D3"/>
  </mergeCells>
  <conditionalFormatting sqref="B7:B30">
    <cfRule type="containsText" dxfId="31" priority="1" operator="containsText" text="Innovación">
      <formula>NOT(ISERROR(SEARCH("Innovación",B7)))</formula>
    </cfRule>
    <cfRule type="containsText" dxfId="30" priority="2" operator="containsText" text="Ambiental">
      <formula>NOT(ISERROR(SEARCH("Ambiental",B7)))</formula>
    </cfRule>
    <cfRule type="containsText" dxfId="29" priority="3" operator="containsText" text="Económico">
      <formula>NOT(ISERROR(SEARCH("Económico",B7)))</formula>
    </cfRule>
    <cfRule type="containsText" dxfId="28" priority="4" operator="containsText" text="Social">
      <formula>NOT(ISERROR(SEARCH("Social",B7)))</formula>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3663E-371C-4C0A-96BF-4D19B915BEB4}">
  <sheetPr codeName="Hoja11"/>
  <dimension ref="A1:G22"/>
  <sheetViews>
    <sheetView zoomScale="90" zoomScaleNormal="90" workbookViewId="0">
      <pane ySplit="6" topLeftCell="A21" activePane="bottomLeft" state="frozen"/>
      <selection pane="bottomLeft" activeCell="E16" sqref="E16"/>
    </sheetView>
  </sheetViews>
  <sheetFormatPr baseColWidth="10" defaultColWidth="9.28515625" defaultRowHeight="15"/>
  <cols>
    <col min="1" max="1" width="7.85546875" style="171" customWidth="1"/>
    <col min="2" max="2" width="18" style="200" customWidth="1"/>
    <col min="3" max="3" width="23" style="201" customWidth="1"/>
    <col min="4" max="4" width="63.140625" style="171" customWidth="1"/>
    <col min="5" max="5" width="59.7109375" style="177" customWidth="1"/>
    <col min="6" max="6" width="55.140625" style="171" customWidth="1"/>
    <col min="7" max="16384" width="9.28515625" style="171"/>
  </cols>
  <sheetData>
    <row r="1" spans="1:7">
      <c r="B1" s="171"/>
      <c r="C1" s="171"/>
      <c r="E1" s="171"/>
      <c r="G1" s="175"/>
    </row>
    <row r="2" spans="1:7" s="180" customFormat="1" ht="27" customHeight="1">
      <c r="B2" s="282" t="s">
        <v>112</v>
      </c>
      <c r="C2" s="282" t="s">
        <v>486</v>
      </c>
      <c r="D2" s="282"/>
      <c r="E2" s="185" t="s">
        <v>441</v>
      </c>
      <c r="F2" s="184" t="s">
        <v>488</v>
      </c>
      <c r="G2" s="179"/>
    </row>
    <row r="3" spans="1:7" s="180" customFormat="1" ht="35.450000000000003" customHeight="1">
      <c r="B3" s="282"/>
      <c r="C3" s="282"/>
      <c r="D3" s="282"/>
      <c r="E3" s="202" t="s">
        <v>369</v>
      </c>
      <c r="F3" s="187" t="s">
        <v>487</v>
      </c>
      <c r="G3" s="179"/>
    </row>
    <row r="4" spans="1:7">
      <c r="B4" s="166" t="s">
        <v>301</v>
      </c>
      <c r="C4" s="177"/>
      <c r="E4" s="171"/>
      <c r="G4" s="175"/>
    </row>
    <row r="5" spans="1:7">
      <c r="B5" s="174"/>
      <c r="C5" s="203"/>
      <c r="D5" s="174"/>
      <c r="E5" s="174"/>
      <c r="F5" s="174"/>
      <c r="G5" s="175"/>
    </row>
    <row r="6" spans="1:7" ht="15.75">
      <c r="B6" s="134" t="s">
        <v>64</v>
      </c>
      <c r="C6" s="134" t="s">
        <v>39</v>
      </c>
      <c r="D6" s="134" t="s">
        <v>40</v>
      </c>
      <c r="E6" s="134" t="s">
        <v>41</v>
      </c>
      <c r="F6" s="128" t="s">
        <v>44</v>
      </c>
      <c r="G6" s="175"/>
    </row>
    <row r="7" spans="1:7" ht="64.150000000000006" customHeight="1">
      <c r="A7" s="174"/>
      <c r="B7" s="183" t="s">
        <v>0</v>
      </c>
      <c r="C7" s="191" t="s">
        <v>342</v>
      </c>
      <c r="D7" s="93" t="s">
        <v>492</v>
      </c>
      <c r="E7" s="93" t="s">
        <v>494</v>
      </c>
      <c r="F7" s="91" t="s">
        <v>493</v>
      </c>
      <c r="G7" s="175"/>
    </row>
    <row r="8" spans="1:7" ht="64.150000000000006" customHeight="1">
      <c r="A8" s="174"/>
      <c r="B8" s="183" t="s">
        <v>0</v>
      </c>
      <c r="C8" s="191" t="s">
        <v>523</v>
      </c>
      <c r="D8" s="93" t="s">
        <v>495</v>
      </c>
      <c r="E8" s="93" t="s">
        <v>496</v>
      </c>
      <c r="F8" s="91" t="s">
        <v>493</v>
      </c>
      <c r="G8" s="175"/>
    </row>
    <row r="9" spans="1:7" ht="65.650000000000006" customHeight="1">
      <c r="A9" s="174"/>
      <c r="B9" s="183" t="s">
        <v>0</v>
      </c>
      <c r="C9" s="191" t="s">
        <v>357</v>
      </c>
      <c r="D9" s="93" t="s">
        <v>489</v>
      </c>
      <c r="E9" s="93" t="s">
        <v>491</v>
      </c>
      <c r="F9" s="91" t="s">
        <v>490</v>
      </c>
      <c r="G9" s="175"/>
    </row>
    <row r="10" spans="1:7" ht="105.6" customHeight="1">
      <c r="A10" s="174"/>
      <c r="B10" s="183" t="s">
        <v>0</v>
      </c>
      <c r="C10" s="191" t="s">
        <v>357</v>
      </c>
      <c r="D10" s="93" t="s">
        <v>521</v>
      </c>
      <c r="E10" s="93" t="s">
        <v>522</v>
      </c>
      <c r="F10" s="93"/>
      <c r="G10" s="175"/>
    </row>
    <row r="11" spans="1:7" ht="65.099999999999994" customHeight="1">
      <c r="B11" s="183" t="s">
        <v>0</v>
      </c>
      <c r="C11" s="191" t="s">
        <v>351</v>
      </c>
      <c r="D11" s="93" t="s">
        <v>497</v>
      </c>
      <c r="E11" s="93" t="s">
        <v>498</v>
      </c>
      <c r="F11" s="91" t="s">
        <v>499</v>
      </c>
    </row>
    <row r="12" spans="1:7" ht="112.15" customHeight="1">
      <c r="B12" s="183" t="s">
        <v>0</v>
      </c>
      <c r="C12" s="204" t="s">
        <v>351</v>
      </c>
      <c r="D12" s="93" t="s">
        <v>500</v>
      </c>
      <c r="E12" s="93" t="s">
        <v>513</v>
      </c>
      <c r="F12" s="93"/>
    </row>
    <row r="13" spans="1:7" ht="75">
      <c r="B13" s="183" t="s">
        <v>0</v>
      </c>
      <c r="C13" s="204" t="s">
        <v>524</v>
      </c>
      <c r="D13" s="93" t="s">
        <v>517</v>
      </c>
      <c r="E13" s="93" t="s">
        <v>516</v>
      </c>
      <c r="F13" s="93"/>
    </row>
    <row r="14" spans="1:7" ht="75">
      <c r="B14" s="183" t="s">
        <v>0</v>
      </c>
      <c r="C14" s="204" t="s">
        <v>524</v>
      </c>
      <c r="D14" s="93" t="s">
        <v>515</v>
      </c>
      <c r="E14" s="91" t="s">
        <v>474</v>
      </c>
      <c r="F14" s="93"/>
    </row>
    <row r="15" spans="1:7" ht="45">
      <c r="B15" s="183" t="s">
        <v>0</v>
      </c>
      <c r="C15" s="191" t="s">
        <v>184</v>
      </c>
      <c r="D15" s="93" t="s">
        <v>501</v>
      </c>
      <c r="E15" s="93" t="s">
        <v>502</v>
      </c>
      <c r="F15" s="93"/>
    </row>
    <row r="16" spans="1:7" ht="90">
      <c r="B16" s="183" t="s">
        <v>8</v>
      </c>
      <c r="C16" s="181" t="s">
        <v>342</v>
      </c>
      <c r="D16" s="94" t="s">
        <v>512</v>
      </c>
      <c r="E16" s="94" t="s">
        <v>381</v>
      </c>
      <c r="F16" s="94" t="s">
        <v>345</v>
      </c>
    </row>
    <row r="17" spans="2:6" ht="75">
      <c r="B17" s="183" t="s">
        <v>11</v>
      </c>
      <c r="C17" s="198" t="s">
        <v>483</v>
      </c>
      <c r="D17" s="93" t="s">
        <v>511</v>
      </c>
      <c r="E17" s="94" t="s">
        <v>403</v>
      </c>
      <c r="F17" s="93"/>
    </row>
    <row r="18" spans="2:6" ht="120">
      <c r="B18" s="183" t="s">
        <v>4</v>
      </c>
      <c r="C18" s="191" t="s">
        <v>507</v>
      </c>
      <c r="D18" s="93" t="s">
        <v>509</v>
      </c>
      <c r="E18" s="94" t="s">
        <v>508</v>
      </c>
      <c r="F18" s="93"/>
    </row>
    <row r="19" spans="2:6" ht="135">
      <c r="B19" s="183" t="s">
        <v>4</v>
      </c>
      <c r="C19" s="204" t="s">
        <v>342</v>
      </c>
      <c r="D19" s="93" t="s">
        <v>519</v>
      </c>
      <c r="E19" s="91" t="s">
        <v>520</v>
      </c>
      <c r="F19" s="93"/>
    </row>
    <row r="20" spans="2:6" ht="45">
      <c r="B20" s="183" t="s">
        <v>4</v>
      </c>
      <c r="C20" s="191" t="s">
        <v>503</v>
      </c>
      <c r="D20" s="93" t="s">
        <v>504</v>
      </c>
      <c r="E20" s="93" t="s">
        <v>505</v>
      </c>
      <c r="F20" s="93" t="s">
        <v>506</v>
      </c>
    </row>
    <row r="21" spans="2:6" ht="210">
      <c r="B21" s="183" t="s">
        <v>4</v>
      </c>
      <c r="C21" s="204" t="s">
        <v>181</v>
      </c>
      <c r="D21" s="93" t="s">
        <v>525</v>
      </c>
      <c r="E21" s="94" t="s">
        <v>383</v>
      </c>
      <c r="F21" s="93"/>
    </row>
    <row r="22" spans="2:6" ht="105">
      <c r="B22" s="183" t="s">
        <v>4</v>
      </c>
      <c r="C22" s="191" t="s">
        <v>518</v>
      </c>
      <c r="D22" s="93" t="s">
        <v>514</v>
      </c>
      <c r="E22" s="91" t="s">
        <v>474</v>
      </c>
      <c r="F22" s="93"/>
    </row>
  </sheetData>
  <autoFilter ref="B6:F9" xr:uid="{2C83663E-371C-4C0A-96BF-4D19B915BEB4}">
    <sortState ref="B7:F22">
      <sortCondition ref="B6:B9"/>
    </sortState>
  </autoFilter>
  <mergeCells count="2">
    <mergeCell ref="B2:B3"/>
    <mergeCell ref="C2:D3"/>
  </mergeCells>
  <conditionalFormatting sqref="B7:B22">
    <cfRule type="containsText" dxfId="27" priority="1" operator="containsText" text="Innovación">
      <formula>NOT(ISERROR(SEARCH("Innovación",B7)))</formula>
    </cfRule>
    <cfRule type="containsText" dxfId="26" priority="2" operator="containsText" text="Ambiental">
      <formula>NOT(ISERROR(SEARCH("Ambiental",B7)))</formula>
    </cfRule>
    <cfRule type="containsText" dxfId="25" priority="3" operator="containsText" text="Económico">
      <formula>NOT(ISERROR(SEARCH("Económico",B7)))</formula>
    </cfRule>
    <cfRule type="containsText" dxfId="24" priority="4" operator="containsText" text="Social">
      <formula>NOT(ISERROR(SEARCH("Social",B7)))</formula>
    </cfRule>
  </conditionalFormatting>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8AB5-292B-4966-8532-7DC3D03DD372}">
  <dimension ref="A1:G16"/>
  <sheetViews>
    <sheetView zoomScale="90" zoomScaleNormal="90" workbookViewId="0">
      <pane ySplit="6" topLeftCell="A7" activePane="bottomLeft" state="frozen"/>
      <selection pane="bottomLeft" activeCell="E8" sqref="E8"/>
    </sheetView>
  </sheetViews>
  <sheetFormatPr baseColWidth="10" defaultColWidth="9.28515625" defaultRowHeight="15"/>
  <cols>
    <col min="1" max="1" width="7.85546875" style="171" customWidth="1"/>
    <col min="2" max="2" width="18" style="200" customWidth="1"/>
    <col min="3" max="3" width="23.5703125" style="177" customWidth="1"/>
    <col min="4" max="4" width="69.140625" style="177" customWidth="1"/>
    <col min="5" max="5" width="59.42578125" style="177" customWidth="1"/>
    <col min="6" max="6" width="49.28515625" style="171" customWidth="1"/>
    <col min="7" max="16384" width="9.28515625" style="171"/>
  </cols>
  <sheetData>
    <row r="1" spans="1:7">
      <c r="B1" s="171"/>
      <c r="C1" s="171"/>
      <c r="D1" s="171"/>
      <c r="E1" s="171"/>
      <c r="G1" s="175"/>
    </row>
    <row r="2" spans="1:7" s="180" customFormat="1" ht="27" customHeight="1">
      <c r="B2" s="282" t="s">
        <v>112</v>
      </c>
      <c r="C2" s="282" t="s">
        <v>527</v>
      </c>
      <c r="D2" s="282"/>
      <c r="E2" s="185" t="s">
        <v>441</v>
      </c>
      <c r="F2" s="184">
        <v>90</v>
      </c>
      <c r="G2" s="179"/>
    </row>
    <row r="3" spans="1:7" s="180" customFormat="1" ht="32.1" customHeight="1">
      <c r="B3" s="282"/>
      <c r="C3" s="282"/>
      <c r="D3" s="282"/>
      <c r="E3" s="185" t="s">
        <v>369</v>
      </c>
      <c r="F3" s="187" t="s">
        <v>526</v>
      </c>
      <c r="G3" s="179"/>
    </row>
    <row r="4" spans="1:7">
      <c r="B4" s="166" t="s">
        <v>301</v>
      </c>
      <c r="D4" s="171"/>
      <c r="E4" s="171"/>
      <c r="G4" s="175"/>
    </row>
    <row r="5" spans="1:7">
      <c r="B5" s="174"/>
      <c r="C5" s="203"/>
      <c r="D5" s="174"/>
      <c r="E5" s="174"/>
      <c r="F5" s="174"/>
      <c r="G5" s="175"/>
    </row>
    <row r="6" spans="1:7" ht="15.75">
      <c r="B6" s="134" t="s">
        <v>64</v>
      </c>
      <c r="C6" s="134" t="s">
        <v>39</v>
      </c>
      <c r="D6" s="134" t="s">
        <v>40</v>
      </c>
      <c r="E6" s="134" t="s">
        <v>41</v>
      </c>
      <c r="F6" s="128" t="s">
        <v>44</v>
      </c>
      <c r="G6" s="175"/>
    </row>
    <row r="7" spans="1:7" ht="120">
      <c r="A7" s="174"/>
      <c r="B7" s="183" t="s">
        <v>0</v>
      </c>
      <c r="C7" s="191" t="s">
        <v>444</v>
      </c>
      <c r="D7" s="91" t="s">
        <v>535</v>
      </c>
      <c r="E7" s="91" t="s">
        <v>536</v>
      </c>
      <c r="F7" s="91"/>
      <c r="G7" s="205"/>
    </row>
    <row r="8" spans="1:7" ht="135">
      <c r="A8" s="174"/>
      <c r="B8" s="183" t="s">
        <v>0</v>
      </c>
      <c r="C8" s="191" t="s">
        <v>188</v>
      </c>
      <c r="D8" s="91" t="s">
        <v>533</v>
      </c>
      <c r="E8" s="24" t="s">
        <v>534</v>
      </c>
      <c r="F8" s="91"/>
      <c r="G8" s="205"/>
    </row>
    <row r="9" spans="1:7" ht="60">
      <c r="A9" s="174"/>
      <c r="B9" s="183" t="s">
        <v>0</v>
      </c>
      <c r="C9" s="191" t="s">
        <v>188</v>
      </c>
      <c r="D9" s="91" t="s">
        <v>538</v>
      </c>
      <c r="E9" s="91" t="s">
        <v>539</v>
      </c>
      <c r="F9" s="91"/>
      <c r="G9" s="205"/>
    </row>
    <row r="10" spans="1:7" ht="183">
      <c r="A10" s="174"/>
      <c r="B10" s="183" t="s">
        <v>0</v>
      </c>
      <c r="C10" s="191" t="s">
        <v>188</v>
      </c>
      <c r="D10" s="24" t="s">
        <v>541</v>
      </c>
      <c r="E10" s="91" t="s">
        <v>540</v>
      </c>
      <c r="F10" s="91"/>
      <c r="G10" s="175"/>
    </row>
    <row r="11" spans="1:7" ht="180">
      <c r="A11" s="174"/>
      <c r="B11" s="183" t="s">
        <v>0</v>
      </c>
      <c r="C11" s="191" t="s">
        <v>188</v>
      </c>
      <c r="D11" s="91" t="s">
        <v>542</v>
      </c>
      <c r="E11" s="24" t="s">
        <v>543</v>
      </c>
      <c r="F11" s="91"/>
      <c r="G11" s="175"/>
    </row>
    <row r="12" spans="1:7" ht="90">
      <c r="A12" s="174"/>
      <c r="B12" s="183" t="s">
        <v>0</v>
      </c>
      <c r="C12" s="191" t="s">
        <v>184</v>
      </c>
      <c r="D12" s="91" t="s">
        <v>537</v>
      </c>
      <c r="E12" s="91" t="s">
        <v>474</v>
      </c>
      <c r="F12" s="91" t="s">
        <v>129</v>
      </c>
      <c r="G12" s="175"/>
    </row>
    <row r="13" spans="1:7" ht="165">
      <c r="A13" s="174"/>
      <c r="B13" s="183" t="s">
        <v>8</v>
      </c>
      <c r="C13" s="191" t="s">
        <v>342</v>
      </c>
      <c r="D13" s="206" t="s">
        <v>656</v>
      </c>
      <c r="E13" s="24" t="s">
        <v>531</v>
      </c>
      <c r="F13" s="91"/>
      <c r="G13" s="175"/>
    </row>
    <row r="14" spans="1:7" ht="45">
      <c r="B14" s="183" t="s">
        <v>4</v>
      </c>
      <c r="C14" s="191" t="s">
        <v>342</v>
      </c>
      <c r="D14" s="91" t="s">
        <v>528</v>
      </c>
      <c r="E14" s="91" t="s">
        <v>529</v>
      </c>
      <c r="F14" s="91"/>
    </row>
    <row r="15" spans="1:7">
      <c r="D15" s="171"/>
    </row>
    <row r="16" spans="1:7">
      <c r="D16" s="171"/>
    </row>
  </sheetData>
  <autoFilter ref="B6:F14" xr:uid="{E6FD8AB5-292B-4966-8532-7DC3D03DD372}">
    <sortState ref="B7:F14">
      <sortCondition ref="B6:B14"/>
    </sortState>
  </autoFilter>
  <mergeCells count="2">
    <mergeCell ref="B2:B3"/>
    <mergeCell ref="C2:D3"/>
  </mergeCells>
  <conditionalFormatting sqref="B7:B14">
    <cfRule type="containsText" dxfId="23" priority="1" operator="containsText" text="Innovación">
      <formula>NOT(ISERROR(SEARCH("Innovación",B7)))</formula>
    </cfRule>
    <cfRule type="containsText" dxfId="22" priority="2" operator="containsText" text="Ambiental">
      <formula>NOT(ISERROR(SEARCH("Ambiental",B7)))</formula>
    </cfRule>
    <cfRule type="containsText" dxfId="21" priority="3" operator="containsText" text="Económico">
      <formula>NOT(ISERROR(SEARCH("Económico",B7)))</formula>
    </cfRule>
    <cfRule type="containsText" dxfId="20" priority="4" operator="containsText" text="Social">
      <formula>NOT(ISERROR(SEARCH("Social",B7)))</formula>
    </cfRule>
  </conditionalFormatting>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CA955-8CB3-46AF-9855-4FD951EC7A4C}">
  <dimension ref="A1:L27"/>
  <sheetViews>
    <sheetView showGridLines="0" zoomScale="85" zoomScaleNormal="85" workbookViewId="0">
      <pane ySplit="6" topLeftCell="A23" activePane="bottomLeft" state="frozen"/>
      <selection pane="bottomLeft" activeCell="E26" sqref="E26"/>
    </sheetView>
  </sheetViews>
  <sheetFormatPr baseColWidth="10" defaultColWidth="9.28515625" defaultRowHeight="15"/>
  <cols>
    <col min="1" max="1" width="10.85546875" style="171" customWidth="1"/>
    <col min="2" max="2" width="19.42578125" style="171" customWidth="1"/>
    <col min="3" max="3" width="25" style="177" customWidth="1"/>
    <col min="4" max="4" width="65.7109375" style="177" customWidth="1"/>
    <col min="5" max="5" width="58.85546875" style="177" customWidth="1"/>
    <col min="6" max="6" width="45.7109375" style="171" customWidth="1"/>
    <col min="7" max="16384" width="9.28515625" style="171"/>
  </cols>
  <sheetData>
    <row r="1" spans="1:12">
      <c r="C1" s="171"/>
      <c r="D1" s="171"/>
      <c r="E1" s="171"/>
      <c r="G1" s="175"/>
    </row>
    <row r="2" spans="1:12" s="180" customFormat="1" ht="27" customHeight="1">
      <c r="B2" s="282" t="s">
        <v>112</v>
      </c>
      <c r="C2" s="282" t="s">
        <v>544</v>
      </c>
      <c r="D2" s="282"/>
      <c r="E2" s="185" t="s">
        <v>368</v>
      </c>
      <c r="F2" s="184" t="s">
        <v>613</v>
      </c>
      <c r="G2" s="179"/>
    </row>
    <row r="3" spans="1:12" s="180" customFormat="1" ht="32.1" customHeight="1">
      <c r="B3" s="282"/>
      <c r="C3" s="282"/>
      <c r="D3" s="282"/>
      <c r="E3" s="185" t="s">
        <v>369</v>
      </c>
      <c r="F3" s="187" t="s">
        <v>612</v>
      </c>
      <c r="G3" s="179"/>
    </row>
    <row r="4" spans="1:12">
      <c r="B4" s="166" t="s">
        <v>301</v>
      </c>
      <c r="D4" s="171"/>
      <c r="E4" s="171"/>
      <c r="G4" s="175"/>
    </row>
    <row r="5" spans="1:12">
      <c r="B5" s="174"/>
      <c r="C5" s="203"/>
      <c r="D5" s="174"/>
      <c r="E5" s="174"/>
      <c r="F5" s="174"/>
      <c r="G5" s="175"/>
    </row>
    <row r="6" spans="1:12" ht="15.75">
      <c r="B6" s="134" t="s">
        <v>64</v>
      </c>
      <c r="C6" s="134" t="s">
        <v>39</v>
      </c>
      <c r="D6" s="134" t="s">
        <v>40</v>
      </c>
      <c r="E6" s="134" t="s">
        <v>41</v>
      </c>
      <c r="F6" s="128" t="s">
        <v>44</v>
      </c>
      <c r="G6" s="175"/>
    </row>
    <row r="7" spans="1:12" ht="45">
      <c r="A7" s="174"/>
      <c r="B7" s="183" t="s">
        <v>0</v>
      </c>
      <c r="C7" s="191" t="s">
        <v>186</v>
      </c>
      <c r="D7" s="91" t="s">
        <v>564</v>
      </c>
      <c r="E7" s="91" t="s">
        <v>565</v>
      </c>
      <c r="F7" s="199"/>
      <c r="G7" s="285"/>
      <c r="H7" s="286"/>
      <c r="I7" s="286"/>
      <c r="J7" s="286"/>
      <c r="K7" s="286"/>
      <c r="L7" s="287"/>
    </row>
    <row r="8" spans="1:12" ht="227.65" customHeight="1">
      <c r="A8" s="174"/>
      <c r="B8" s="183" t="s">
        <v>0</v>
      </c>
      <c r="C8" s="191" t="s">
        <v>186</v>
      </c>
      <c r="D8" s="91" t="s">
        <v>570</v>
      </c>
      <c r="E8" s="91" t="s">
        <v>571</v>
      </c>
      <c r="F8" s="199"/>
      <c r="G8" s="288"/>
      <c r="H8" s="289"/>
      <c r="I8" s="289"/>
      <c r="J8" s="289"/>
      <c r="K8" s="289"/>
      <c r="L8" s="290"/>
    </row>
    <row r="9" spans="1:12" ht="339.75" customHeight="1">
      <c r="A9" s="174"/>
      <c r="B9" s="183" t="s">
        <v>0</v>
      </c>
      <c r="C9" s="191" t="s">
        <v>374</v>
      </c>
      <c r="D9" s="93" t="s">
        <v>554</v>
      </c>
      <c r="E9" s="91" t="s">
        <v>553</v>
      </c>
      <c r="F9" s="207"/>
      <c r="G9" s="288"/>
      <c r="H9" s="289"/>
      <c r="I9" s="289"/>
      <c r="J9" s="289"/>
      <c r="K9" s="289"/>
      <c r="L9" s="290"/>
    </row>
    <row r="10" spans="1:12" ht="101.65" customHeight="1">
      <c r="A10" s="174"/>
      <c r="B10" s="183" t="s">
        <v>0</v>
      </c>
      <c r="C10" s="191" t="s">
        <v>187</v>
      </c>
      <c r="D10" s="91" t="s">
        <v>547</v>
      </c>
      <c r="E10" s="24" t="s">
        <v>558</v>
      </c>
      <c r="F10" s="207"/>
      <c r="G10" s="288"/>
      <c r="H10" s="289"/>
      <c r="I10" s="289"/>
      <c r="J10" s="289"/>
      <c r="K10" s="289"/>
      <c r="L10" s="290"/>
    </row>
    <row r="11" spans="1:12" ht="101.65" customHeight="1">
      <c r="A11" s="174"/>
      <c r="B11" s="183" t="s">
        <v>0</v>
      </c>
      <c r="C11" s="191" t="s">
        <v>187</v>
      </c>
      <c r="D11" s="91" t="s">
        <v>545</v>
      </c>
      <c r="E11" s="24" t="s">
        <v>558</v>
      </c>
      <c r="F11" s="207"/>
      <c r="G11" s="288"/>
      <c r="H11" s="289"/>
      <c r="I11" s="289"/>
      <c r="J11" s="289"/>
      <c r="K11" s="289"/>
      <c r="L11" s="290"/>
    </row>
    <row r="12" spans="1:12" ht="101.65" customHeight="1">
      <c r="A12" s="174"/>
      <c r="B12" s="183" t="s">
        <v>0</v>
      </c>
      <c r="C12" s="191" t="s">
        <v>187</v>
      </c>
      <c r="D12" s="91" t="s">
        <v>548</v>
      </c>
      <c r="E12" s="91" t="s">
        <v>549</v>
      </c>
      <c r="F12" s="207"/>
      <c r="G12" s="208"/>
      <c r="H12" s="208"/>
      <c r="I12" s="208"/>
      <c r="J12" s="208"/>
      <c r="K12" s="208"/>
      <c r="L12" s="209"/>
    </row>
    <row r="13" spans="1:12" ht="60">
      <c r="B13" s="183" t="s">
        <v>0</v>
      </c>
      <c r="C13" s="191" t="s">
        <v>187</v>
      </c>
      <c r="D13" s="91" t="s">
        <v>555</v>
      </c>
      <c r="E13" s="91" t="s">
        <v>556</v>
      </c>
      <c r="F13" s="207"/>
    </row>
    <row r="14" spans="1:12" ht="90">
      <c r="B14" s="183" t="s">
        <v>8</v>
      </c>
      <c r="C14" s="73" t="s">
        <v>342</v>
      </c>
      <c r="D14" s="194" t="s">
        <v>550</v>
      </c>
      <c r="E14" s="91" t="s">
        <v>551</v>
      </c>
      <c r="F14" s="199" t="s">
        <v>552</v>
      </c>
      <c r="G14" s="175"/>
    </row>
    <row r="15" spans="1:12" ht="45">
      <c r="B15" s="183" t="s">
        <v>8</v>
      </c>
      <c r="C15" s="215" t="s">
        <v>342</v>
      </c>
      <c r="D15" s="194" t="s">
        <v>557</v>
      </c>
      <c r="E15" s="91" t="s">
        <v>551</v>
      </c>
      <c r="F15" s="207"/>
    </row>
    <row r="16" spans="1:12" ht="405">
      <c r="B16" s="183" t="s">
        <v>11</v>
      </c>
      <c r="C16" s="198" t="s">
        <v>483</v>
      </c>
      <c r="D16" s="91" t="s">
        <v>563</v>
      </c>
      <c r="E16" s="94" t="s">
        <v>403</v>
      </c>
      <c r="F16" s="199" t="s">
        <v>562</v>
      </c>
    </row>
    <row r="17" spans="1:7" ht="105" customHeight="1">
      <c r="B17" s="183" t="s">
        <v>4</v>
      </c>
      <c r="C17" s="204" t="s">
        <v>567</v>
      </c>
      <c r="D17" s="91" t="s">
        <v>568</v>
      </c>
      <c r="E17" s="93" t="s">
        <v>385</v>
      </c>
      <c r="F17" s="199"/>
    </row>
    <row r="18" spans="1:7" ht="101.65" customHeight="1">
      <c r="B18" s="183" t="s">
        <v>4</v>
      </c>
      <c r="C18" s="204" t="s">
        <v>342</v>
      </c>
      <c r="D18" s="91" t="s">
        <v>561</v>
      </c>
      <c r="E18" s="91" t="s">
        <v>430</v>
      </c>
      <c r="F18" s="199"/>
    </row>
    <row r="19" spans="1:7" ht="109.5" customHeight="1">
      <c r="B19" s="183" t="s">
        <v>4</v>
      </c>
      <c r="C19" s="204" t="s">
        <v>181</v>
      </c>
      <c r="D19" s="91" t="s">
        <v>566</v>
      </c>
      <c r="E19" s="93" t="s">
        <v>383</v>
      </c>
      <c r="F19" s="199"/>
    </row>
    <row r="20" spans="1:7" ht="198" customHeight="1">
      <c r="B20" s="183" t="s">
        <v>4</v>
      </c>
      <c r="C20" s="191" t="s">
        <v>181</v>
      </c>
      <c r="D20" s="91" t="s">
        <v>569</v>
      </c>
      <c r="E20" s="93" t="s">
        <v>658</v>
      </c>
      <c r="F20" s="199"/>
    </row>
    <row r="21" spans="1:7" ht="360">
      <c r="B21" s="183" t="s">
        <v>4</v>
      </c>
      <c r="C21" s="242" t="s">
        <v>339</v>
      </c>
      <c r="D21" s="91" t="s">
        <v>546</v>
      </c>
      <c r="E21" s="24" t="s">
        <v>558</v>
      </c>
      <c r="F21" s="207"/>
    </row>
    <row r="22" spans="1:7" ht="105">
      <c r="A22" s="174"/>
      <c r="B22" s="183" t="s">
        <v>4</v>
      </c>
      <c r="C22" s="242" t="s">
        <v>339</v>
      </c>
      <c r="D22" s="91" t="s">
        <v>657</v>
      </c>
      <c r="E22" s="214" t="s">
        <v>558</v>
      </c>
      <c r="F22" s="207"/>
      <c r="G22" s="175"/>
    </row>
    <row r="23" spans="1:7" ht="105" customHeight="1">
      <c r="A23" s="174"/>
      <c r="B23" s="183" t="s">
        <v>4</v>
      </c>
      <c r="C23" s="243" t="s">
        <v>339</v>
      </c>
      <c r="D23" s="210" t="s">
        <v>130</v>
      </c>
      <c r="E23" s="24" t="s">
        <v>558</v>
      </c>
      <c r="F23" s="211"/>
      <c r="G23" s="175"/>
    </row>
    <row r="24" spans="1:7" ht="76.5" customHeight="1">
      <c r="B24" s="183" t="s">
        <v>4</v>
      </c>
      <c r="C24" s="243" t="s">
        <v>339</v>
      </c>
      <c r="D24" s="210" t="s">
        <v>559</v>
      </c>
      <c r="E24" s="24" t="s">
        <v>558</v>
      </c>
      <c r="F24" s="199"/>
      <c r="G24" s="175"/>
    </row>
    <row r="25" spans="1:7" ht="76.5" customHeight="1">
      <c r="B25" s="183" t="s">
        <v>4</v>
      </c>
      <c r="C25" s="243" t="s">
        <v>339</v>
      </c>
      <c r="D25" s="210" t="s">
        <v>560</v>
      </c>
      <c r="E25" s="24" t="s">
        <v>558</v>
      </c>
      <c r="F25" s="199"/>
      <c r="G25" s="175"/>
    </row>
    <row r="26" spans="1:7" ht="90">
      <c r="B26" s="183" t="s">
        <v>4</v>
      </c>
      <c r="C26" s="244" t="s">
        <v>339</v>
      </c>
      <c r="D26" s="91" t="s">
        <v>131</v>
      </c>
      <c r="E26" s="24" t="s">
        <v>558</v>
      </c>
      <c r="F26" s="199"/>
    </row>
    <row r="27" spans="1:7">
      <c r="C27" s="212"/>
      <c r="D27" s="212"/>
      <c r="E27" s="212"/>
      <c r="F27" s="213"/>
    </row>
  </sheetData>
  <autoFilter ref="B6:F11" xr:uid="{2B0CA955-8CB3-46AF-9855-4FD951EC7A4C}">
    <sortState ref="B7:F26">
      <sortCondition ref="B6:B11"/>
    </sortState>
  </autoFilter>
  <mergeCells count="3">
    <mergeCell ref="G7:L11"/>
    <mergeCell ref="B2:B3"/>
    <mergeCell ref="C2:D3"/>
  </mergeCells>
  <conditionalFormatting sqref="B7:B26">
    <cfRule type="containsText" dxfId="19" priority="1" operator="containsText" text="Innovación">
      <formula>NOT(ISERROR(SEARCH("Innovación",B7)))</formula>
    </cfRule>
    <cfRule type="containsText" dxfId="18" priority="2" operator="containsText" text="Ambiental">
      <formula>NOT(ISERROR(SEARCH("Ambiental",B7)))</formula>
    </cfRule>
    <cfRule type="containsText" dxfId="17" priority="3" operator="containsText" text="Económico">
      <formula>NOT(ISERROR(SEARCH("Económico",B7)))</formula>
    </cfRule>
    <cfRule type="containsText" dxfId="16" priority="4" operator="containsText" text="Social">
      <formula>NOT(ISERROR(SEARCH("Social",B7)))</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DFEB-8DF3-4376-B8FE-02A5E5589F36}">
  <dimension ref="A1:H14"/>
  <sheetViews>
    <sheetView zoomScaleNormal="100" workbookViewId="0">
      <pane ySplit="6" topLeftCell="A7" activePane="bottomLeft" state="frozen"/>
      <selection pane="bottomLeft" activeCell="E14" sqref="E14"/>
    </sheetView>
  </sheetViews>
  <sheetFormatPr baseColWidth="10" defaultColWidth="9.28515625" defaultRowHeight="15"/>
  <cols>
    <col min="1" max="1" width="7" style="171" customWidth="1"/>
    <col min="2" max="2" width="17.28515625" style="177" customWidth="1"/>
    <col min="3" max="3" width="21.7109375" style="177" customWidth="1"/>
    <col min="4" max="4" width="54" style="171" customWidth="1"/>
    <col min="5" max="5" width="53" style="171" customWidth="1"/>
    <col min="6" max="6" width="42.42578125" style="171" customWidth="1"/>
    <col min="7" max="16384" width="9.28515625" style="171"/>
  </cols>
  <sheetData>
    <row r="1" spans="1:8">
      <c r="B1" s="172"/>
      <c r="C1" s="172"/>
      <c r="D1" s="173"/>
      <c r="E1" s="173"/>
      <c r="F1" s="173"/>
    </row>
    <row r="2" spans="1:8" s="180" customFormat="1" ht="27" customHeight="1">
      <c r="B2" s="282" t="s">
        <v>112</v>
      </c>
      <c r="C2" s="282" t="s">
        <v>572</v>
      </c>
      <c r="D2" s="282"/>
      <c r="E2" s="185" t="s">
        <v>368</v>
      </c>
      <c r="F2" s="184" t="s">
        <v>597</v>
      </c>
      <c r="G2" s="179"/>
    </row>
    <row r="3" spans="1:8" s="180" customFormat="1" ht="32.1" customHeight="1">
      <c r="B3" s="282"/>
      <c r="C3" s="282"/>
      <c r="D3" s="282"/>
      <c r="E3" s="185" t="s">
        <v>369</v>
      </c>
      <c r="F3" s="187" t="s">
        <v>596</v>
      </c>
      <c r="G3" s="179"/>
    </row>
    <row r="4" spans="1:8" s="196" customFormat="1" ht="12.75">
      <c r="B4" s="166" t="s">
        <v>301</v>
      </c>
      <c r="C4" s="216"/>
      <c r="G4" s="217"/>
    </row>
    <row r="5" spans="1:8">
      <c r="B5" s="174"/>
      <c r="C5" s="203"/>
      <c r="D5" s="174"/>
      <c r="E5" s="174"/>
      <c r="F5" s="174"/>
      <c r="G5" s="175"/>
    </row>
    <row r="6" spans="1:8" ht="15.75">
      <c r="B6" s="134" t="s">
        <v>64</v>
      </c>
      <c r="C6" s="134" t="s">
        <v>39</v>
      </c>
      <c r="D6" s="134" t="s">
        <v>40</v>
      </c>
      <c r="E6" s="134" t="s">
        <v>41</v>
      </c>
      <c r="F6" s="128" t="s">
        <v>44</v>
      </c>
      <c r="G6" s="175"/>
    </row>
    <row r="7" spans="1:8" ht="135" customHeight="1">
      <c r="A7" s="174"/>
      <c r="B7" s="183" t="s">
        <v>0</v>
      </c>
      <c r="C7" s="73" t="s">
        <v>342</v>
      </c>
      <c r="D7" s="218" t="s">
        <v>574</v>
      </c>
      <c r="E7" s="24" t="s">
        <v>573</v>
      </c>
      <c r="F7" s="233" t="s">
        <v>582</v>
      </c>
      <c r="G7" s="175"/>
      <c r="H7" s="228"/>
    </row>
    <row r="8" spans="1:8" ht="105">
      <c r="B8" s="183" t="s">
        <v>8</v>
      </c>
      <c r="C8" s="181" t="s">
        <v>342</v>
      </c>
      <c r="D8" s="94" t="s">
        <v>402</v>
      </c>
      <c r="E8" s="94" t="s">
        <v>381</v>
      </c>
      <c r="F8" s="94" t="s">
        <v>345</v>
      </c>
    </row>
    <row r="9" spans="1:8" ht="105">
      <c r="B9" s="183" t="s">
        <v>8</v>
      </c>
      <c r="C9" s="191" t="s">
        <v>342</v>
      </c>
      <c r="D9" s="91" t="s">
        <v>595</v>
      </c>
      <c r="E9" s="93" t="s">
        <v>530</v>
      </c>
      <c r="F9" s="199"/>
    </row>
    <row r="10" spans="1:8" ht="75">
      <c r="B10" s="183" t="s">
        <v>11</v>
      </c>
      <c r="C10" s="181" t="s">
        <v>483</v>
      </c>
      <c r="D10" s="91" t="s">
        <v>484</v>
      </c>
      <c r="E10" s="94" t="s">
        <v>403</v>
      </c>
      <c r="F10" s="96"/>
    </row>
    <row r="11" spans="1:8" ht="135">
      <c r="B11" s="183" t="s">
        <v>4</v>
      </c>
      <c r="C11" s="191" t="s">
        <v>507</v>
      </c>
      <c r="D11" s="93" t="s">
        <v>594</v>
      </c>
      <c r="E11" s="93" t="s">
        <v>508</v>
      </c>
      <c r="F11" s="199"/>
    </row>
    <row r="12" spans="1:8" ht="135">
      <c r="B12" s="183" t="s">
        <v>4</v>
      </c>
      <c r="C12" s="198" t="s">
        <v>339</v>
      </c>
      <c r="D12" s="91" t="s">
        <v>592</v>
      </c>
      <c r="E12" s="91" t="s">
        <v>474</v>
      </c>
      <c r="F12" s="91"/>
    </row>
    <row r="13" spans="1:8" ht="75">
      <c r="B13" s="183" t="s">
        <v>4</v>
      </c>
      <c r="C13" s="198" t="s">
        <v>339</v>
      </c>
      <c r="D13" s="91" t="s">
        <v>593</v>
      </c>
      <c r="E13" s="91" t="s">
        <v>474</v>
      </c>
      <c r="F13" s="91"/>
    </row>
    <row r="14" spans="1:8" ht="150">
      <c r="B14" s="183" t="s">
        <v>4</v>
      </c>
      <c r="C14" s="198" t="s">
        <v>339</v>
      </c>
      <c r="D14" s="91" t="s">
        <v>659</v>
      </c>
      <c r="E14" s="24" t="s">
        <v>660</v>
      </c>
      <c r="F14" s="91"/>
    </row>
  </sheetData>
  <autoFilter ref="B6:F13" xr:uid="{F4EFDFEB-8DF3-4376-B8FE-02A5E5589F36}">
    <sortState ref="B7:F13">
      <sortCondition ref="B6:B13"/>
    </sortState>
  </autoFilter>
  <mergeCells count="2">
    <mergeCell ref="B2:B3"/>
    <mergeCell ref="C2:D3"/>
  </mergeCells>
  <conditionalFormatting sqref="B7:B14">
    <cfRule type="containsText" dxfId="15" priority="1" operator="containsText" text="Innovación">
      <formula>NOT(ISERROR(SEARCH("Innovación",B7)))</formula>
    </cfRule>
    <cfRule type="containsText" dxfId="14" priority="2" operator="containsText" text="Ambiental">
      <formula>NOT(ISERROR(SEARCH("Ambiental",B7)))</formula>
    </cfRule>
    <cfRule type="containsText" dxfId="13" priority="3" operator="containsText" text="Económico">
      <formula>NOT(ISERROR(SEARCH("Económico",B7)))</formula>
    </cfRule>
    <cfRule type="containsText" dxfId="12" priority="4" operator="containsText" text="Social">
      <formula>NOT(ISERROR(SEARCH("Social",B7)))</formula>
    </cfRule>
  </conditionalFormatting>
  <hyperlinks>
    <hyperlink ref="F7" r:id="rId1" xr:uid="{CA9013D3-4E13-4755-9011-33D1301D8C36}"/>
  </hyperlinks>
  <pageMargins left="0.7" right="0.7" top="0.75" bottom="0.75" header="0.3" footer="0.3"/>
  <pageSetup paperSize="9"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D1B0D-25B3-4185-BC98-5EDB062E22CD}">
  <dimension ref="A1:I15"/>
  <sheetViews>
    <sheetView zoomScaleNormal="100" workbookViewId="0">
      <pane ySplit="6" topLeftCell="A7" activePane="bottomLeft" state="frozen"/>
      <selection activeCell="B1" sqref="B1"/>
      <selection pane="bottomLeft" activeCell="H9" sqref="H9"/>
    </sheetView>
  </sheetViews>
  <sheetFormatPr baseColWidth="10" defaultColWidth="9.28515625" defaultRowHeight="14.25"/>
  <cols>
    <col min="1" max="1" width="6.42578125" style="1" customWidth="1"/>
    <col min="2" max="2" width="19.7109375" style="1" customWidth="1"/>
    <col min="3" max="3" width="27.7109375" style="2" customWidth="1"/>
    <col min="4" max="4" width="63.28515625" style="1" customWidth="1"/>
    <col min="5" max="5" width="69.7109375" style="1" customWidth="1"/>
    <col min="6" max="6" width="38" style="1" customWidth="1"/>
    <col min="7" max="16384" width="9.28515625" style="1"/>
  </cols>
  <sheetData>
    <row r="1" spans="1:9">
      <c r="A1" s="32"/>
      <c r="B1" s="32"/>
      <c r="C1" s="32"/>
      <c r="D1" s="32"/>
      <c r="E1" s="32"/>
      <c r="F1" s="32"/>
      <c r="G1" s="32"/>
      <c r="H1" s="32"/>
      <c r="I1" s="32"/>
    </row>
    <row r="2" spans="1:9" ht="18">
      <c r="A2" s="32"/>
      <c r="B2" s="282" t="s">
        <v>112</v>
      </c>
      <c r="C2" s="282" t="s">
        <v>600</v>
      </c>
      <c r="D2" s="282"/>
      <c r="E2" s="185" t="s">
        <v>368</v>
      </c>
      <c r="F2" s="184" t="s">
        <v>599</v>
      </c>
      <c r="G2" s="32"/>
      <c r="H2" s="32"/>
      <c r="I2" s="32"/>
    </row>
    <row r="3" spans="1:9" ht="38.1" customHeight="1">
      <c r="A3" s="32"/>
      <c r="B3" s="282"/>
      <c r="C3" s="282"/>
      <c r="D3" s="282"/>
      <c r="E3" s="185" t="s">
        <v>369</v>
      </c>
      <c r="F3" s="187" t="s">
        <v>598</v>
      </c>
      <c r="G3" s="32"/>
      <c r="H3" s="32"/>
      <c r="I3" s="32"/>
    </row>
    <row r="4" spans="1:9" ht="14.1" customHeight="1">
      <c r="A4" s="32"/>
      <c r="B4" s="166" t="s">
        <v>301</v>
      </c>
      <c r="C4" s="32"/>
      <c r="D4" s="32"/>
      <c r="E4" s="32"/>
      <c r="F4" s="32"/>
      <c r="G4" s="32"/>
      <c r="H4" s="32"/>
      <c r="I4" s="32"/>
    </row>
    <row r="5" spans="1:9">
      <c r="A5" s="34"/>
      <c r="B5" s="50"/>
      <c r="C5" s="50"/>
      <c r="D5" s="69"/>
      <c r="E5" s="69"/>
      <c r="F5" s="36"/>
      <c r="G5" s="32"/>
      <c r="H5" s="32"/>
      <c r="I5" s="32"/>
    </row>
    <row r="6" spans="1:9" ht="15.75">
      <c r="A6" s="34"/>
      <c r="B6" s="134" t="s">
        <v>64</v>
      </c>
      <c r="C6" s="134" t="s">
        <v>39</v>
      </c>
      <c r="D6" s="134" t="s">
        <v>40</v>
      </c>
      <c r="E6" s="134" t="s">
        <v>41</v>
      </c>
      <c r="F6" s="128" t="s">
        <v>44</v>
      </c>
      <c r="G6" s="32"/>
      <c r="H6" s="32"/>
      <c r="I6" s="32"/>
    </row>
    <row r="7" spans="1:9" ht="86.25" customHeight="1">
      <c r="A7" s="34"/>
      <c r="B7" s="183" t="s">
        <v>0</v>
      </c>
      <c r="C7" s="191" t="s">
        <v>186</v>
      </c>
      <c r="D7" s="89" t="s">
        <v>601</v>
      </c>
      <c r="E7" s="89" t="s">
        <v>605</v>
      </c>
      <c r="F7" s="105"/>
      <c r="G7" s="32"/>
      <c r="H7" s="32"/>
      <c r="I7" s="32"/>
    </row>
    <row r="8" spans="1:9" ht="58.5" customHeight="1">
      <c r="A8" s="34"/>
      <c r="B8" s="183" t="s">
        <v>0</v>
      </c>
      <c r="C8" s="191" t="s">
        <v>187</v>
      </c>
      <c r="D8" s="89" t="s">
        <v>132</v>
      </c>
      <c r="E8" s="89" t="s">
        <v>602</v>
      </c>
      <c r="F8" s="231"/>
      <c r="G8" s="32"/>
      <c r="H8" s="55"/>
      <c r="I8" s="32"/>
    </row>
    <row r="9" spans="1:9" ht="53.1" customHeight="1">
      <c r="A9" s="34"/>
      <c r="B9" s="183" t="s">
        <v>0</v>
      </c>
      <c r="C9" s="191" t="s">
        <v>187</v>
      </c>
      <c r="D9" s="89" t="s">
        <v>133</v>
      </c>
      <c r="E9" s="89" t="s">
        <v>603</v>
      </c>
      <c r="F9" s="231"/>
      <c r="G9" s="32"/>
      <c r="H9" s="32"/>
      <c r="I9" s="32"/>
    </row>
    <row r="10" spans="1:9" ht="93" customHeight="1">
      <c r="A10" s="34"/>
      <c r="B10" s="183" t="s">
        <v>4</v>
      </c>
      <c r="C10" s="191" t="s">
        <v>177</v>
      </c>
      <c r="D10" s="89" t="s">
        <v>604</v>
      </c>
      <c r="E10" s="89" t="s">
        <v>606</v>
      </c>
      <c r="F10" s="191"/>
      <c r="G10" s="32"/>
      <c r="H10" s="32"/>
      <c r="I10" s="32"/>
    </row>
    <row r="11" spans="1:9" ht="135">
      <c r="A11" s="34"/>
      <c r="B11" s="183" t="s">
        <v>4</v>
      </c>
      <c r="C11" s="204" t="s">
        <v>180</v>
      </c>
      <c r="D11" s="89" t="s">
        <v>134</v>
      </c>
      <c r="E11" s="95" t="s">
        <v>611</v>
      </c>
      <c r="F11" s="230"/>
      <c r="G11" s="32"/>
      <c r="H11" s="32"/>
      <c r="I11" s="32"/>
    </row>
    <row r="12" spans="1:9" ht="163.5" customHeight="1">
      <c r="A12" s="34"/>
      <c r="B12" s="183" t="s">
        <v>4</v>
      </c>
      <c r="C12" s="204" t="s">
        <v>180</v>
      </c>
      <c r="D12" s="95" t="s">
        <v>608</v>
      </c>
      <c r="E12" s="89" t="s">
        <v>607</v>
      </c>
      <c r="F12" s="230"/>
      <c r="G12" s="32"/>
      <c r="H12" s="32"/>
      <c r="I12" s="32"/>
    </row>
    <row r="13" spans="1:9" ht="90">
      <c r="A13" s="35"/>
      <c r="B13" s="183" t="s">
        <v>11</v>
      </c>
      <c r="C13" s="181" t="s">
        <v>483</v>
      </c>
      <c r="D13" s="91" t="s">
        <v>609</v>
      </c>
      <c r="E13" s="94" t="s">
        <v>403</v>
      </c>
      <c r="F13" s="96"/>
      <c r="G13" s="32"/>
      <c r="H13" s="32"/>
      <c r="I13" s="32"/>
    </row>
    <row r="14" spans="1:9" ht="15">
      <c r="A14" s="32"/>
      <c r="B14" s="98"/>
      <c r="C14" s="232"/>
      <c r="D14" s="98"/>
      <c r="E14" s="85"/>
      <c r="F14" s="85"/>
      <c r="G14" s="32"/>
      <c r="H14" s="32"/>
      <c r="I14" s="32"/>
    </row>
    <row r="15" spans="1:9">
      <c r="A15" s="32"/>
      <c r="B15" s="32"/>
      <c r="C15" s="39"/>
      <c r="D15" s="32"/>
      <c r="E15" s="32"/>
      <c r="F15" s="32"/>
      <c r="G15" s="32"/>
      <c r="H15" s="32"/>
      <c r="I15" s="32"/>
    </row>
  </sheetData>
  <autoFilter ref="B6:F12" xr:uid="{7C2D1B0D-25B3-4185-BC98-5EDB062E22CD}">
    <sortState ref="B7:F12">
      <sortCondition ref="B6:B12"/>
    </sortState>
  </autoFilter>
  <mergeCells count="2">
    <mergeCell ref="B2:B3"/>
    <mergeCell ref="C2:D3"/>
  </mergeCells>
  <conditionalFormatting sqref="B7:B13">
    <cfRule type="containsText" dxfId="11" priority="1" operator="containsText" text="Innovación">
      <formula>NOT(ISERROR(SEARCH("Innovación",B7)))</formula>
    </cfRule>
    <cfRule type="containsText" dxfId="10" priority="2" operator="containsText" text="Ambiental">
      <formula>NOT(ISERROR(SEARCH("Ambiental",B7)))</formula>
    </cfRule>
    <cfRule type="containsText" dxfId="9" priority="3" operator="containsText" text="Económico">
      <formula>NOT(ISERROR(SEARCH("Económico",B7)))</formula>
    </cfRule>
    <cfRule type="containsText" dxfId="8" priority="4" operator="containsText" text="Social">
      <formula>NOT(ISERROR(SEARCH("Social",B7)))</formula>
    </cfRule>
  </conditionalFormatting>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B864-F511-41DA-BFE9-AF48068666A8}">
  <dimension ref="A1:G14"/>
  <sheetViews>
    <sheetView zoomScale="98" zoomScaleNormal="115" zoomScaleSheetLayoutView="50" workbookViewId="0">
      <pane ySplit="6" topLeftCell="A7" activePane="bottomLeft" state="frozen"/>
      <selection pane="bottomLeft" activeCell="E9" sqref="E9"/>
    </sheetView>
  </sheetViews>
  <sheetFormatPr baseColWidth="10" defaultColWidth="9.28515625" defaultRowHeight="15"/>
  <cols>
    <col min="1" max="1" width="5.42578125" style="171" customWidth="1"/>
    <col min="2" max="2" width="23.28515625" style="171" customWidth="1"/>
    <col min="3" max="3" width="23.5703125" style="177" bestFit="1" customWidth="1"/>
    <col min="4" max="4" width="65.28515625" style="171" customWidth="1"/>
    <col min="5" max="5" width="83" style="171" customWidth="1"/>
    <col min="6" max="6" width="36.7109375" style="171" customWidth="1"/>
    <col min="7" max="16384" width="9.28515625" style="171"/>
  </cols>
  <sheetData>
    <row r="1" spans="1:7">
      <c r="C1" s="171"/>
    </row>
    <row r="2" spans="1:7" s="180" customFormat="1" ht="14.25" customHeight="1">
      <c r="A2" s="171"/>
      <c r="B2" s="282" t="s">
        <v>112</v>
      </c>
      <c r="C2" s="282" t="s">
        <v>614</v>
      </c>
      <c r="D2" s="282"/>
      <c r="E2" s="185" t="s">
        <v>610</v>
      </c>
      <c r="F2" s="184" t="s">
        <v>616</v>
      </c>
    </row>
    <row r="3" spans="1:7" s="180" customFormat="1" ht="36">
      <c r="A3" s="171"/>
      <c r="B3" s="282"/>
      <c r="C3" s="282"/>
      <c r="D3" s="282"/>
      <c r="E3" s="185" t="s">
        <v>114</v>
      </c>
      <c r="F3" s="187" t="s">
        <v>615</v>
      </c>
    </row>
    <row r="4" spans="1:7" ht="14.25" customHeight="1">
      <c r="B4" s="166"/>
      <c r="C4" s="32"/>
      <c r="D4" s="32"/>
      <c r="E4" s="32"/>
      <c r="F4" s="32"/>
    </row>
    <row r="5" spans="1:7" ht="15" customHeight="1">
      <c r="B5" s="50"/>
      <c r="C5" s="50"/>
      <c r="D5" s="69"/>
      <c r="E5" s="69"/>
      <c r="F5" s="36"/>
    </row>
    <row r="6" spans="1:7" ht="15.75">
      <c r="B6" s="134" t="s">
        <v>64</v>
      </c>
      <c r="C6" s="134" t="s">
        <v>39</v>
      </c>
      <c r="D6" s="134" t="s">
        <v>40</v>
      </c>
      <c r="E6" s="134" t="s">
        <v>41</v>
      </c>
      <c r="F6" s="128" t="s">
        <v>44</v>
      </c>
      <c r="G6" s="175"/>
    </row>
    <row r="7" spans="1:7" ht="72" customHeight="1">
      <c r="A7" s="174"/>
      <c r="B7" s="183" t="s">
        <v>0</v>
      </c>
      <c r="C7" s="204" t="s">
        <v>188</v>
      </c>
      <c r="D7" s="89" t="s">
        <v>624</v>
      </c>
      <c r="E7" s="91" t="s">
        <v>630</v>
      </c>
      <c r="F7" s="231"/>
      <c r="G7" s="175"/>
    </row>
    <row r="8" spans="1:7" ht="75">
      <c r="B8" s="183" t="s">
        <v>8</v>
      </c>
      <c r="C8" s="191" t="s">
        <v>342</v>
      </c>
      <c r="D8" s="91" t="s">
        <v>620</v>
      </c>
      <c r="E8" s="93" t="s">
        <v>530</v>
      </c>
      <c r="F8" s="199"/>
    </row>
    <row r="9" spans="1:7" ht="102" customHeight="1">
      <c r="B9" s="183" t="s">
        <v>8</v>
      </c>
      <c r="C9" s="181" t="s">
        <v>342</v>
      </c>
      <c r="D9" s="91" t="s">
        <v>623</v>
      </c>
      <c r="E9" s="91" t="s">
        <v>627</v>
      </c>
      <c r="F9" s="199" t="s">
        <v>628</v>
      </c>
    </row>
    <row r="10" spans="1:7" ht="60">
      <c r="B10" s="183" t="s">
        <v>11</v>
      </c>
      <c r="C10" s="204" t="s">
        <v>483</v>
      </c>
      <c r="D10" s="93" t="s">
        <v>618</v>
      </c>
      <c r="E10" s="94" t="s">
        <v>619</v>
      </c>
      <c r="F10" s="199" t="s">
        <v>617</v>
      </c>
    </row>
    <row r="11" spans="1:7" ht="105">
      <c r="B11" s="183" t="s">
        <v>4</v>
      </c>
      <c r="C11" s="204" t="s">
        <v>507</v>
      </c>
      <c r="D11" s="93" t="s">
        <v>621</v>
      </c>
      <c r="E11" s="93" t="s">
        <v>508</v>
      </c>
      <c r="F11" s="199"/>
    </row>
    <row r="12" spans="1:7" ht="45">
      <c r="B12" s="183" t="s">
        <v>4</v>
      </c>
      <c r="C12" s="198" t="s">
        <v>342</v>
      </c>
      <c r="D12" s="91" t="s">
        <v>626</v>
      </c>
      <c r="E12" s="91" t="s">
        <v>474</v>
      </c>
      <c r="F12" s="199"/>
    </row>
    <row r="13" spans="1:7" ht="45">
      <c r="B13" s="183" t="s">
        <v>4</v>
      </c>
      <c r="C13" s="198" t="s">
        <v>339</v>
      </c>
      <c r="D13" s="91" t="s">
        <v>622</v>
      </c>
      <c r="E13" s="91" t="s">
        <v>474</v>
      </c>
      <c r="F13" s="199"/>
    </row>
    <row r="14" spans="1:7" ht="45">
      <c r="B14" s="183" t="s">
        <v>4</v>
      </c>
      <c r="C14" s="181" t="s">
        <v>339</v>
      </c>
      <c r="D14" s="91" t="s">
        <v>625</v>
      </c>
      <c r="E14" s="91" t="s">
        <v>629</v>
      </c>
      <c r="F14" s="199"/>
    </row>
  </sheetData>
  <autoFilter ref="B6:F6" xr:uid="{CC6CB864-F511-41DA-BFE9-AF48068666A8}">
    <sortState ref="B7:F14">
      <sortCondition ref="B6"/>
    </sortState>
  </autoFilter>
  <mergeCells count="2">
    <mergeCell ref="B2:B3"/>
    <mergeCell ref="C2:D3"/>
  </mergeCells>
  <conditionalFormatting sqref="B7:B14">
    <cfRule type="containsText" dxfId="7" priority="5" operator="containsText" text="Innovación">
      <formula>NOT(ISERROR(SEARCH("Innovación",B7)))</formula>
    </cfRule>
    <cfRule type="containsText" dxfId="6" priority="6" operator="containsText" text="Ambiental">
      <formula>NOT(ISERROR(SEARCH("Ambiental",B7)))</formula>
    </cfRule>
    <cfRule type="containsText" dxfId="5" priority="7" operator="containsText" text="Económico">
      <formula>NOT(ISERROR(SEARCH("Económico",B7)))</formula>
    </cfRule>
    <cfRule type="containsText" dxfId="4" priority="8" operator="containsText" text="Social">
      <formula>NOT(ISERROR(SEARCH("Social",B7)))</formula>
    </cfRule>
  </conditionalFormatting>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A7CF-57E7-4518-A5B3-429CC466F5B4}">
  <dimension ref="A1:H10"/>
  <sheetViews>
    <sheetView zoomScaleNormal="100" workbookViewId="0">
      <pane ySplit="6" topLeftCell="A7" activePane="bottomLeft" state="frozen"/>
      <selection pane="bottomLeft"/>
    </sheetView>
  </sheetViews>
  <sheetFormatPr baseColWidth="10" defaultColWidth="9.28515625" defaultRowHeight="14.25"/>
  <cols>
    <col min="1" max="1" width="6.28515625" style="1" customWidth="1"/>
    <col min="2" max="2" width="18.85546875" style="1" customWidth="1"/>
    <col min="3" max="3" width="23.5703125" style="2" bestFit="1" customWidth="1"/>
    <col min="4" max="4" width="60.28515625" style="1" customWidth="1"/>
    <col min="5" max="5" width="63.28515625" style="1" customWidth="1"/>
    <col min="6" max="6" width="38.7109375" style="1" customWidth="1"/>
    <col min="7" max="16384" width="9.28515625" style="1"/>
  </cols>
  <sheetData>
    <row r="1" spans="1:8" ht="15">
      <c r="A1" s="171"/>
      <c r="B1" s="171"/>
      <c r="C1" s="171"/>
      <c r="D1" s="171"/>
      <c r="E1" s="171"/>
      <c r="F1" s="171"/>
      <c r="G1" s="32"/>
    </row>
    <row r="2" spans="1:8" ht="18">
      <c r="A2" s="171"/>
      <c r="B2" s="282" t="s">
        <v>112</v>
      </c>
      <c r="C2" s="282" t="s">
        <v>631</v>
      </c>
      <c r="D2" s="282"/>
      <c r="E2" s="185" t="s">
        <v>113</v>
      </c>
      <c r="F2" s="184" t="s">
        <v>632</v>
      </c>
      <c r="G2" s="32"/>
    </row>
    <row r="3" spans="1:8" ht="31.5" customHeight="1">
      <c r="A3" s="171"/>
      <c r="B3" s="282"/>
      <c r="C3" s="282"/>
      <c r="D3" s="282"/>
      <c r="E3" s="185" t="s">
        <v>114</v>
      </c>
      <c r="F3" s="187" t="s">
        <v>633</v>
      </c>
      <c r="G3" s="32"/>
    </row>
    <row r="4" spans="1:8" ht="14.25" customHeight="1">
      <c r="A4" s="171"/>
      <c r="B4" s="166"/>
      <c r="C4" s="32"/>
      <c r="D4" s="32"/>
      <c r="E4" s="32"/>
      <c r="F4" s="32"/>
      <c r="G4" s="32"/>
    </row>
    <row r="5" spans="1:8" ht="15">
      <c r="A5" s="171"/>
      <c r="B5" s="50"/>
      <c r="C5" s="50"/>
      <c r="D5" s="69"/>
      <c r="E5" s="69"/>
      <c r="F5" s="36"/>
      <c r="G5" s="32"/>
    </row>
    <row r="6" spans="1:8" s="53" customFormat="1" ht="15.75">
      <c r="A6" s="171"/>
      <c r="B6" s="134" t="s">
        <v>64</v>
      </c>
      <c r="C6" s="134" t="s">
        <v>39</v>
      </c>
      <c r="D6" s="134" t="s">
        <v>40</v>
      </c>
      <c r="E6" s="134" t="s">
        <v>41</v>
      </c>
      <c r="F6" s="128" t="s">
        <v>44</v>
      </c>
      <c r="G6" s="35"/>
    </row>
    <row r="7" spans="1:8" s="53" customFormat="1" ht="128.25">
      <c r="A7" s="34"/>
      <c r="B7" s="183" t="s">
        <v>0</v>
      </c>
      <c r="C7" s="49" t="s">
        <v>190</v>
      </c>
      <c r="D7" s="71" t="s">
        <v>634</v>
      </c>
      <c r="E7" s="71" t="s">
        <v>635</v>
      </c>
      <c r="F7" s="71" t="s">
        <v>194</v>
      </c>
      <c r="G7" s="35"/>
    </row>
    <row r="8" spans="1:8" s="53" customFormat="1" ht="128.25">
      <c r="A8" s="34"/>
      <c r="B8" s="183" t="s">
        <v>0</v>
      </c>
      <c r="C8" s="49" t="s">
        <v>185</v>
      </c>
      <c r="D8" s="71" t="s">
        <v>636</v>
      </c>
      <c r="E8" s="71" t="s">
        <v>640</v>
      </c>
      <c r="F8" s="71" t="s">
        <v>637</v>
      </c>
      <c r="G8" s="35"/>
      <c r="H8" s="32"/>
    </row>
    <row r="9" spans="1:8" ht="57">
      <c r="A9" s="34"/>
      <c r="B9" s="183" t="s">
        <v>0</v>
      </c>
      <c r="C9" s="31" t="s">
        <v>184</v>
      </c>
      <c r="D9" s="229" t="s">
        <v>639</v>
      </c>
      <c r="E9" s="71" t="s">
        <v>638</v>
      </c>
      <c r="F9" s="71"/>
      <c r="G9" s="35"/>
      <c r="H9" s="32"/>
    </row>
    <row r="10" spans="1:8" ht="60">
      <c r="A10" s="34"/>
      <c r="B10" s="183" t="s">
        <v>11</v>
      </c>
      <c r="C10" s="204" t="s">
        <v>483</v>
      </c>
      <c r="D10" s="93" t="s">
        <v>641</v>
      </c>
      <c r="E10" s="94" t="s">
        <v>619</v>
      </c>
      <c r="F10" s="199"/>
      <c r="G10" s="35"/>
    </row>
  </sheetData>
  <autoFilter ref="B6:F6" xr:uid="{9E2CA7CF-57E7-4518-A5B3-429CC466F5B4}">
    <sortState ref="B7:F10">
      <sortCondition ref="B6"/>
    </sortState>
  </autoFilter>
  <mergeCells count="2">
    <mergeCell ref="B2:B3"/>
    <mergeCell ref="C2:D3"/>
  </mergeCells>
  <conditionalFormatting sqref="B7:B10">
    <cfRule type="containsText" dxfId="3" priority="1" operator="containsText" text="Innovación">
      <formula>NOT(ISERROR(SEARCH("Innovación",B7)))</formula>
    </cfRule>
    <cfRule type="containsText" dxfId="2" priority="2" operator="containsText" text="Ambiental">
      <formula>NOT(ISERROR(SEARCH("Ambiental",B7)))</formula>
    </cfRule>
    <cfRule type="containsText" dxfId="1" priority="3" operator="containsText" text="Económico">
      <formula>NOT(ISERROR(SEARCH("Económico",B7)))</formula>
    </cfRule>
    <cfRule type="containsText" dxfId="0" priority="4" operator="containsText" text="Social">
      <formula>NOT(ISERROR(SEARCH("Social",B7)))</formula>
    </cfRule>
  </conditionalFormatting>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67DDE-758C-496A-A76D-3EE7DD1099F7}">
  <dimension ref="A1:F20"/>
  <sheetViews>
    <sheetView zoomScaleNormal="100" workbookViewId="0">
      <selection activeCell="B9" sqref="B9"/>
    </sheetView>
  </sheetViews>
  <sheetFormatPr baseColWidth="10" defaultColWidth="9.28515625" defaultRowHeight="14.25"/>
  <cols>
    <col min="1" max="1" width="9.28515625" style="1"/>
    <col min="2" max="2" width="79.42578125" style="3" customWidth="1"/>
    <col min="3" max="3" width="74.7109375" style="2" customWidth="1"/>
    <col min="4" max="16384" width="9.28515625" style="1"/>
  </cols>
  <sheetData>
    <row r="1" spans="1:6">
      <c r="A1" s="32"/>
      <c r="B1" s="37"/>
      <c r="C1" s="33"/>
      <c r="D1" s="32"/>
      <c r="E1" s="32"/>
      <c r="F1" s="32"/>
    </row>
    <row r="2" spans="1:6" ht="14.25" customHeight="1">
      <c r="A2" s="34"/>
      <c r="B2" s="291" t="s">
        <v>646</v>
      </c>
      <c r="C2" s="291"/>
      <c r="D2" s="35"/>
      <c r="E2" s="32"/>
      <c r="F2" s="32"/>
    </row>
    <row r="3" spans="1:6" ht="20.65" customHeight="1">
      <c r="A3" s="34"/>
      <c r="B3" s="291"/>
      <c r="C3" s="291"/>
      <c r="D3" s="35"/>
      <c r="E3" s="32"/>
      <c r="F3" s="32"/>
    </row>
    <row r="4" spans="1:6" ht="15.6" customHeight="1">
      <c r="A4" s="34"/>
      <c r="B4" s="34"/>
      <c r="C4" s="34"/>
      <c r="D4" s="35"/>
      <c r="E4" s="32"/>
      <c r="F4" s="32"/>
    </row>
    <row r="5" spans="1:6" ht="24.6" customHeight="1">
      <c r="A5" s="34"/>
      <c r="B5" s="234" t="s">
        <v>135</v>
      </c>
      <c r="C5" s="234" t="s">
        <v>136</v>
      </c>
      <c r="D5" s="35"/>
      <c r="E5" s="32"/>
      <c r="F5" s="32"/>
    </row>
    <row r="6" spans="1:6" ht="47.1" customHeight="1">
      <c r="A6" s="34"/>
      <c r="B6" s="54" t="s">
        <v>643</v>
      </c>
      <c r="C6" s="66" t="s">
        <v>137</v>
      </c>
      <c r="D6" s="35"/>
      <c r="E6" s="32"/>
      <c r="F6" s="32"/>
    </row>
    <row r="7" spans="1:6" ht="54" customHeight="1">
      <c r="A7" s="34"/>
      <c r="B7" s="54" t="s">
        <v>191</v>
      </c>
      <c r="C7" s="66" t="s">
        <v>138</v>
      </c>
      <c r="D7" s="32"/>
      <c r="E7" s="32"/>
      <c r="F7" s="32"/>
    </row>
    <row r="8" spans="1:6" ht="27" customHeight="1">
      <c r="A8" s="34"/>
      <c r="B8" s="54" t="s">
        <v>192</v>
      </c>
      <c r="C8" s="66" t="s">
        <v>139</v>
      </c>
      <c r="D8" s="35"/>
      <c r="E8" s="32"/>
      <c r="F8" s="32"/>
    </row>
    <row r="9" spans="1:6" ht="27" customHeight="1">
      <c r="A9" s="34"/>
      <c r="B9" s="54" t="s">
        <v>140</v>
      </c>
      <c r="C9" s="66" t="s">
        <v>141</v>
      </c>
      <c r="D9" s="35"/>
      <c r="E9" s="32"/>
      <c r="F9" s="32"/>
    </row>
    <row r="10" spans="1:6" ht="45">
      <c r="A10" s="34"/>
      <c r="B10" s="235" t="s">
        <v>642</v>
      </c>
      <c r="C10" s="66" t="s">
        <v>142</v>
      </c>
      <c r="D10" s="35"/>
      <c r="E10" s="32"/>
      <c r="F10" s="32"/>
    </row>
    <row r="11" spans="1:6" ht="46.15" customHeight="1">
      <c r="A11" s="34"/>
      <c r="B11" s="54" t="s">
        <v>193</v>
      </c>
      <c r="C11" s="66" t="s">
        <v>143</v>
      </c>
      <c r="D11" s="35"/>
      <c r="E11" s="32"/>
      <c r="F11" s="72"/>
    </row>
    <row r="12" spans="1:6" ht="18.95" customHeight="1">
      <c r="A12" s="32"/>
      <c r="B12" s="54" t="s">
        <v>645</v>
      </c>
      <c r="C12" s="66" t="s">
        <v>644</v>
      </c>
      <c r="D12" s="32"/>
      <c r="E12" s="32"/>
      <c r="F12" s="32"/>
    </row>
    <row r="13" spans="1:6">
      <c r="A13" s="32"/>
      <c r="B13" s="32"/>
      <c r="C13" s="32"/>
      <c r="D13" s="32"/>
      <c r="E13" s="32"/>
      <c r="F13" s="32"/>
    </row>
    <row r="16" spans="1:6">
      <c r="A16" s="32"/>
      <c r="B16" s="38"/>
      <c r="C16" s="32"/>
      <c r="D16" s="32"/>
      <c r="E16" s="32"/>
    </row>
    <row r="17" spans="1:5">
      <c r="A17" s="32"/>
      <c r="B17" s="38"/>
      <c r="C17" s="32"/>
      <c r="D17" s="32"/>
      <c r="E17" s="32"/>
    </row>
    <row r="18" spans="1:5">
      <c r="A18" s="32"/>
      <c r="B18" s="38"/>
      <c r="C18" s="32"/>
      <c r="D18" s="32"/>
      <c r="E18" s="32"/>
    </row>
    <row r="19" spans="1:5">
      <c r="A19" s="32"/>
      <c r="B19" s="38"/>
      <c r="C19" s="32"/>
      <c r="D19" s="32"/>
      <c r="E19" s="32"/>
    </row>
    <row r="20" spans="1:5">
      <c r="A20" s="32"/>
      <c r="B20" s="38"/>
      <c r="C20" s="32"/>
      <c r="D20" s="32"/>
      <c r="E20" s="32"/>
    </row>
  </sheetData>
  <mergeCells count="1">
    <mergeCell ref="B2:C3"/>
  </mergeCells>
  <hyperlinks>
    <hyperlink ref="C7" r:id="rId1" xr:uid="{C2A4526A-6F2F-4AC9-B7F9-8A27F14A0961}"/>
    <hyperlink ref="C8" r:id="rId2" xr:uid="{63068917-4BEA-4141-97A2-0B8C145BE443}"/>
    <hyperlink ref="C9" r:id="rId3" xr:uid="{0BDA63B2-B1B8-4DFA-B9B0-AE20DB64182A}"/>
    <hyperlink ref="C10" r:id="rId4" xr:uid="{D5A85148-14DB-4F65-A633-FDE6389C5216}"/>
    <hyperlink ref="C11" r:id="rId5" xr:uid="{587EA4D9-4B4A-4847-A42E-71C33CD48231}"/>
    <hyperlink ref="C6" r:id="rId6" xr:uid="{8607C6B0-2FBA-4225-9F03-C292E6F7F9B9}"/>
    <hyperlink ref="C12" r:id="rId7" display="https://www.hacienda.go.cr/docs/MH-DCoP-CIR-0058-2023DescripciondeCriteriosSostenibles.pdf" xr:uid="{9FF7C3DA-CD84-47A9-8811-F7DBD35C8174}"/>
  </hyperlinks>
  <pageMargins left="0.7" right="0.7" top="0.75" bottom="0.75" header="0.3" footer="0.3"/>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FEF56-D9BF-4A69-8954-B0FD3422A51B}">
  <dimension ref="B1:N70"/>
  <sheetViews>
    <sheetView showGridLines="0" tabSelected="1" zoomScaleNormal="100" workbookViewId="0"/>
  </sheetViews>
  <sheetFormatPr baseColWidth="10" defaultColWidth="8.7109375" defaultRowHeight="15"/>
  <cols>
    <col min="2" max="2" width="163.7109375" customWidth="1"/>
    <col min="3" max="3" width="8.5703125" customWidth="1"/>
    <col min="4" max="4" width="13.7109375" customWidth="1"/>
  </cols>
  <sheetData>
    <row r="1" spans="2:14" ht="64.150000000000006" customHeight="1"/>
    <row r="2" spans="2:14" ht="64.150000000000006" customHeight="1"/>
    <row r="3" spans="2:14" ht="55.15" customHeight="1">
      <c r="B3" s="77" t="s">
        <v>12</v>
      </c>
    </row>
    <row r="4" spans="2:14">
      <c r="B4" s="43"/>
    </row>
    <row r="5" spans="2:14" ht="81.599999999999994" customHeight="1">
      <c r="B5" s="148" t="s">
        <v>195</v>
      </c>
      <c r="C5" s="245"/>
      <c r="D5" s="245"/>
      <c r="E5" s="245"/>
      <c r="F5" s="245"/>
      <c r="G5" s="245"/>
      <c r="H5" s="245"/>
      <c r="I5" s="245"/>
      <c r="J5" s="245"/>
    </row>
    <row r="6" spans="2:14">
      <c r="B6" s="6"/>
    </row>
    <row r="7" spans="2:14" ht="126.6" customHeight="1">
      <c r="B7" s="148" t="s">
        <v>197</v>
      </c>
      <c r="C7" s="246"/>
      <c r="D7" s="246"/>
      <c r="E7" s="246"/>
      <c r="F7" s="246"/>
      <c r="G7" s="246"/>
      <c r="H7" s="246"/>
      <c r="I7" s="246"/>
      <c r="J7" s="246"/>
      <c r="K7" s="246"/>
      <c r="L7" s="246"/>
      <c r="M7" s="246"/>
      <c r="N7" s="246"/>
    </row>
    <row r="8" spans="2:14">
      <c r="B8" s="6"/>
    </row>
    <row r="9" spans="2:14" ht="213.95" customHeight="1">
      <c r="B9" s="148" t="s">
        <v>196</v>
      </c>
      <c r="C9" s="246"/>
      <c r="D9" s="246"/>
      <c r="E9" s="246"/>
      <c r="F9" s="246"/>
      <c r="G9" s="246"/>
      <c r="H9" s="246"/>
      <c r="I9" s="246"/>
      <c r="J9" s="246"/>
      <c r="K9" s="246"/>
      <c r="L9" s="246"/>
      <c r="M9" s="246"/>
      <c r="N9" s="246"/>
    </row>
    <row r="11" spans="2:14" ht="25.5" customHeight="1">
      <c r="B11" s="44" t="s">
        <v>13</v>
      </c>
      <c r="C11" s="28"/>
      <c r="D11" s="28"/>
      <c r="E11" s="28"/>
    </row>
    <row r="12" spans="2:14" ht="14.65" customHeight="1">
      <c r="B12" s="247" t="s">
        <v>332</v>
      </c>
      <c r="C12" s="82"/>
      <c r="D12" s="82"/>
      <c r="E12" s="82"/>
    </row>
    <row r="13" spans="2:14" ht="14.65" customHeight="1">
      <c r="B13" s="247"/>
      <c r="C13" s="82"/>
      <c r="D13" s="82"/>
      <c r="E13" s="82"/>
    </row>
    <row r="14" spans="2:14" ht="14.65" customHeight="1">
      <c r="B14" s="247"/>
      <c r="C14" s="82"/>
      <c r="D14" s="82"/>
      <c r="E14" s="82"/>
    </row>
    <row r="15" spans="2:14" ht="14.65" customHeight="1">
      <c r="B15" s="247"/>
      <c r="C15" s="82"/>
      <c r="D15" s="82"/>
      <c r="E15" s="82"/>
    </row>
    <row r="16" spans="2:14" ht="15.75">
      <c r="B16" s="12"/>
      <c r="C16" s="12"/>
      <c r="D16" s="12"/>
      <c r="E16" s="12"/>
    </row>
    <row r="17" spans="2:5" ht="15.75">
      <c r="B17" s="12"/>
      <c r="C17" s="12"/>
      <c r="D17" s="12"/>
      <c r="E17" s="12"/>
    </row>
    <row r="22" spans="2:5" ht="26.1" customHeight="1"/>
    <row r="23" spans="2:5" ht="11.1" customHeight="1">
      <c r="B23" s="78"/>
    </row>
    <row r="24" spans="2:5">
      <c r="B24" s="29"/>
    </row>
    <row r="25" spans="2:5">
      <c r="B25" s="29"/>
    </row>
    <row r="26" spans="2:5">
      <c r="B26" s="29"/>
    </row>
    <row r="27" spans="2:5">
      <c r="B27" s="29"/>
    </row>
    <row r="28" spans="2:5">
      <c r="B28" s="29"/>
      <c r="D28" s="226"/>
    </row>
    <row r="29" spans="2:5">
      <c r="B29" s="29"/>
    </row>
    <row r="30" spans="2:5">
      <c r="B30" s="29"/>
    </row>
    <row r="31" spans="2:5">
      <c r="B31" s="29"/>
    </row>
    <row r="32" spans="2:5">
      <c r="B32" s="29"/>
    </row>
    <row r="33" spans="2:7">
      <c r="B33" s="29"/>
    </row>
    <row r="34" spans="2:7">
      <c r="B34" s="29"/>
    </row>
    <row r="35" spans="2:7">
      <c r="B35" s="29"/>
    </row>
    <row r="36" spans="2:7">
      <c r="B36" s="29"/>
    </row>
    <row r="37" spans="2:7">
      <c r="B37" s="29"/>
    </row>
    <row r="38" spans="2:7">
      <c r="B38" s="29"/>
    </row>
    <row r="39" spans="2:7">
      <c r="B39" s="29"/>
    </row>
    <row r="40" spans="2:7" ht="14.45" customHeight="1">
      <c r="B40" s="29"/>
      <c r="C40" s="149"/>
      <c r="D40" s="150"/>
      <c r="E40" s="150"/>
      <c r="F40" s="150"/>
      <c r="G40" s="150"/>
    </row>
    <row r="41" spans="2:7" ht="14.45" customHeight="1">
      <c r="B41" s="29"/>
      <c r="C41" s="149"/>
      <c r="D41" s="150"/>
      <c r="E41" s="150"/>
      <c r="F41" s="150"/>
      <c r="G41" s="150"/>
    </row>
    <row r="42" spans="2:7" ht="14.45" customHeight="1">
      <c r="B42" s="29"/>
      <c r="C42" s="149"/>
      <c r="D42" s="150"/>
      <c r="E42" s="150"/>
      <c r="F42" s="150"/>
      <c r="G42" s="150"/>
    </row>
    <row r="43" spans="2:7" ht="14.45" customHeight="1">
      <c r="B43" s="29"/>
      <c r="C43" s="149"/>
      <c r="D43" s="150"/>
      <c r="E43" s="150"/>
      <c r="F43" s="150"/>
      <c r="G43" s="150"/>
    </row>
    <row r="44" spans="2:7" ht="14.45" customHeight="1">
      <c r="B44" s="29"/>
      <c r="C44" s="149"/>
      <c r="D44" s="150"/>
      <c r="E44" s="150"/>
      <c r="F44" s="150"/>
      <c r="G44" s="150"/>
    </row>
    <row r="45" spans="2:7" ht="14.45" customHeight="1">
      <c r="B45" s="29"/>
      <c r="C45" s="149"/>
      <c r="D45" s="150"/>
      <c r="E45" s="150"/>
      <c r="F45" s="150"/>
      <c r="G45" s="150"/>
    </row>
    <row r="46" spans="2:7" ht="14.45" customHeight="1">
      <c r="B46" s="29"/>
      <c r="C46" s="149"/>
      <c r="D46" s="150"/>
      <c r="E46" s="150"/>
      <c r="F46" s="150"/>
      <c r="G46" s="150"/>
    </row>
    <row r="47" spans="2:7" ht="14.45" customHeight="1">
      <c r="B47" s="29"/>
      <c r="C47" s="149"/>
      <c r="D47" s="150"/>
      <c r="E47" s="150"/>
      <c r="F47" s="150"/>
      <c r="G47" s="150"/>
    </row>
    <row r="48" spans="2:7" ht="14.45" customHeight="1">
      <c r="B48" s="29"/>
      <c r="C48" s="149"/>
      <c r="D48" s="150"/>
      <c r="E48" s="150"/>
      <c r="F48" s="150"/>
      <c r="G48" s="150"/>
    </row>
    <row r="49" spans="2:7" ht="14.45" customHeight="1">
      <c r="B49" s="29"/>
      <c r="C49" s="149"/>
      <c r="D49" s="150"/>
      <c r="E49" s="150"/>
      <c r="F49" s="150"/>
      <c r="G49" s="150"/>
    </row>
    <row r="50" spans="2:7" ht="14.45" customHeight="1">
      <c r="B50" s="29"/>
      <c r="C50" s="149"/>
      <c r="D50" s="150"/>
      <c r="E50" s="150"/>
      <c r="F50" s="150"/>
      <c r="G50" s="150"/>
    </row>
    <row r="51" spans="2:7" ht="14.45" customHeight="1">
      <c r="B51" s="29"/>
      <c r="C51" s="149"/>
      <c r="D51" s="150"/>
      <c r="E51" s="150"/>
      <c r="F51" s="150"/>
      <c r="G51" s="150"/>
    </row>
    <row r="52" spans="2:7" ht="14.45" customHeight="1">
      <c r="B52" s="29"/>
      <c r="C52" s="149"/>
      <c r="D52" s="150"/>
      <c r="E52" s="150"/>
      <c r="F52" s="150"/>
      <c r="G52" s="150"/>
    </row>
    <row r="53" spans="2:7" ht="14.45" customHeight="1">
      <c r="B53" s="29"/>
      <c r="C53" s="149"/>
      <c r="D53" s="150"/>
      <c r="E53" s="150"/>
      <c r="F53" s="150"/>
      <c r="G53" s="150"/>
    </row>
    <row r="54" spans="2:7" ht="14.45" customHeight="1">
      <c r="B54" s="29"/>
      <c r="C54" s="149"/>
      <c r="D54" s="150"/>
      <c r="E54" s="150"/>
      <c r="F54" s="150"/>
      <c r="G54" s="150"/>
    </row>
    <row r="55" spans="2:7" ht="14.45" customHeight="1">
      <c r="B55" s="29"/>
      <c r="C55" s="149"/>
      <c r="D55" s="150"/>
      <c r="E55" s="150"/>
      <c r="F55" s="150"/>
      <c r="G55" s="150"/>
    </row>
    <row r="56" spans="2:7" ht="14.45" customHeight="1">
      <c r="B56" s="29"/>
      <c r="C56" s="149"/>
      <c r="D56" s="150"/>
      <c r="E56" s="150"/>
      <c r="F56" s="150"/>
      <c r="G56" s="150"/>
    </row>
    <row r="57" spans="2:7" ht="14.45" customHeight="1">
      <c r="B57" s="29"/>
      <c r="C57" s="149"/>
      <c r="D57" s="150"/>
      <c r="E57" s="150"/>
      <c r="F57" s="150"/>
      <c r="G57" s="150"/>
    </row>
    <row r="58" spans="2:7" ht="14.45" customHeight="1">
      <c r="B58" s="29"/>
      <c r="C58" s="149"/>
      <c r="D58" s="150"/>
      <c r="E58" s="150"/>
      <c r="F58" s="150"/>
      <c r="G58" s="150"/>
    </row>
    <row r="59" spans="2:7" ht="14.45" customHeight="1">
      <c r="B59" s="29"/>
      <c r="C59" s="149"/>
      <c r="D59" s="150"/>
      <c r="E59" s="150"/>
      <c r="F59" s="150"/>
      <c r="G59" s="150"/>
    </row>
    <row r="60" spans="2:7" ht="14.45" customHeight="1">
      <c r="B60" s="29"/>
      <c r="C60" s="149"/>
      <c r="D60" s="150"/>
      <c r="E60" s="150"/>
      <c r="F60" s="150"/>
      <c r="G60" s="150"/>
    </row>
    <row r="61" spans="2:7" ht="14.45" customHeight="1">
      <c r="B61" s="29"/>
      <c r="C61" s="149"/>
      <c r="D61" s="150"/>
      <c r="E61" s="150"/>
      <c r="F61" s="150"/>
      <c r="G61" s="150"/>
    </row>
    <row r="62" spans="2:7" ht="14.45" customHeight="1">
      <c r="B62" s="29"/>
      <c r="C62" s="149"/>
      <c r="D62" s="150"/>
      <c r="E62" s="150"/>
      <c r="F62" s="150"/>
      <c r="G62" s="150"/>
    </row>
    <row r="63" spans="2:7" ht="14.45" customHeight="1">
      <c r="B63" s="29"/>
      <c r="C63" s="149"/>
      <c r="D63" s="150"/>
      <c r="E63" s="150"/>
      <c r="F63" s="150"/>
      <c r="G63" s="150"/>
    </row>
    <row r="64" spans="2:7" ht="14.45" customHeight="1">
      <c r="B64" s="29"/>
      <c r="C64" s="149"/>
      <c r="D64" s="150"/>
      <c r="E64" s="150"/>
      <c r="F64" s="150"/>
      <c r="G64" s="150"/>
    </row>
    <row r="65" spans="2:7" ht="14.45" customHeight="1">
      <c r="B65" s="29"/>
      <c r="C65" s="149"/>
      <c r="D65" s="150"/>
      <c r="E65" s="150"/>
      <c r="F65" s="150"/>
      <c r="G65" s="150"/>
    </row>
    <row r="66" spans="2:7" ht="14.45" customHeight="1">
      <c r="B66" s="29"/>
      <c r="C66" s="149"/>
      <c r="D66" s="150"/>
      <c r="E66" s="150"/>
      <c r="F66" s="150"/>
      <c r="G66" s="150"/>
    </row>
    <row r="67" spans="2:7" ht="15.75" thickBot="1">
      <c r="B67" s="30"/>
    </row>
    <row r="70" spans="2:7" ht="55.5" customHeight="1">
      <c r="B70" s="57" t="s">
        <v>14</v>
      </c>
    </row>
  </sheetData>
  <mergeCells count="4">
    <mergeCell ref="C5:J5"/>
    <mergeCell ref="C9:N9"/>
    <mergeCell ref="C7:N7"/>
    <mergeCell ref="B12:B15"/>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609E-80C0-4292-84CA-27AB0063599E}">
  <dimension ref="A1:J19"/>
  <sheetViews>
    <sheetView showGridLines="0" zoomScaleNormal="100" workbookViewId="0">
      <pane ySplit="5" topLeftCell="A6" activePane="bottomLeft" state="frozen"/>
      <selection pane="bottomLeft"/>
    </sheetView>
  </sheetViews>
  <sheetFormatPr baseColWidth="10" defaultColWidth="9.28515625" defaultRowHeight="15"/>
  <cols>
    <col min="1" max="1" width="9.28515625" style="171"/>
    <col min="2" max="2" width="67.5703125" style="200" customWidth="1"/>
    <col min="3" max="3" width="59.5703125" style="177" customWidth="1"/>
    <col min="4" max="16384" width="9.28515625" style="171"/>
  </cols>
  <sheetData>
    <row r="1" spans="1:10">
      <c r="B1" s="220"/>
      <c r="C1" s="172"/>
    </row>
    <row r="2" spans="1:10" s="180" customFormat="1" ht="18">
      <c r="A2" s="178"/>
      <c r="B2" s="298" t="s">
        <v>575</v>
      </c>
      <c r="C2" s="298"/>
      <c r="D2" s="179"/>
    </row>
    <row r="3" spans="1:10" s="180" customFormat="1" ht="18">
      <c r="A3" s="178"/>
      <c r="B3" s="298"/>
      <c r="C3" s="298"/>
      <c r="D3" s="179"/>
    </row>
    <row r="4" spans="1:10" s="180" customFormat="1" ht="18">
      <c r="B4" s="219" t="s">
        <v>576</v>
      </c>
      <c r="C4" s="221"/>
    </row>
    <row r="5" spans="1:10" ht="9.6" customHeight="1">
      <c r="B5" s="173"/>
      <c r="C5" s="173"/>
      <c r="D5" s="180"/>
    </row>
    <row r="6" spans="1:10" ht="63" customHeight="1">
      <c r="A6" s="174"/>
      <c r="B6" s="296" t="s">
        <v>581</v>
      </c>
      <c r="C6" s="299"/>
      <c r="D6" s="180"/>
    </row>
    <row r="7" spans="1:10" ht="18">
      <c r="A7" s="174"/>
      <c r="B7" s="205"/>
      <c r="C7" s="174"/>
      <c r="D7" s="180"/>
    </row>
    <row r="8" spans="1:10" ht="18.75" thickBot="1">
      <c r="A8" s="174"/>
      <c r="B8" s="224" t="s">
        <v>578</v>
      </c>
      <c r="C8" s="225"/>
      <c r="D8" s="180"/>
    </row>
    <row r="9" spans="1:10" ht="33.6" customHeight="1">
      <c r="A9" s="174"/>
      <c r="B9" s="87" t="s">
        <v>579</v>
      </c>
      <c r="C9" s="223" t="s">
        <v>583</v>
      </c>
      <c r="D9" s="180"/>
    </row>
    <row r="10" spans="1:10" ht="29.1" customHeight="1">
      <c r="A10" s="174"/>
      <c r="B10" s="300" t="s">
        <v>580</v>
      </c>
      <c r="C10" s="301"/>
      <c r="D10" s="175"/>
    </row>
    <row r="11" spans="1:10" ht="18" customHeight="1">
      <c r="A11" s="174"/>
      <c r="B11" s="300" t="s">
        <v>584</v>
      </c>
      <c r="C11" s="301"/>
      <c r="D11" s="175"/>
    </row>
    <row r="12" spans="1:10" ht="63.6" customHeight="1">
      <c r="A12" s="174"/>
      <c r="B12" s="292" t="s">
        <v>586</v>
      </c>
      <c r="C12" s="293"/>
      <c r="D12" s="175"/>
    </row>
    <row r="13" spans="1:10">
      <c r="A13" s="174"/>
      <c r="B13" s="227"/>
      <c r="C13" s="227"/>
      <c r="D13" s="227"/>
      <c r="E13" s="227"/>
      <c r="F13" s="227"/>
      <c r="H13" s="227"/>
      <c r="I13" s="227"/>
      <c r="J13" s="227"/>
    </row>
    <row r="14" spans="1:10" ht="18.75" thickBot="1">
      <c r="A14" s="174"/>
      <c r="B14" s="224" t="s">
        <v>585</v>
      </c>
      <c r="C14" s="225"/>
      <c r="D14" s="180"/>
    </row>
    <row r="15" spans="1:10" ht="30">
      <c r="B15" s="87" t="s">
        <v>587</v>
      </c>
      <c r="C15" s="222" t="s">
        <v>582</v>
      </c>
    </row>
    <row r="16" spans="1:10" ht="62.45" customHeight="1">
      <c r="B16" s="292" t="s">
        <v>588</v>
      </c>
      <c r="C16" s="293"/>
    </row>
    <row r="17" spans="2:3" ht="30.95" customHeight="1" thickBot="1">
      <c r="B17" s="294" t="s">
        <v>589</v>
      </c>
      <c r="C17" s="295"/>
    </row>
    <row r="18" spans="2:3" ht="36.6" customHeight="1">
      <c r="B18" s="292" t="s">
        <v>590</v>
      </c>
      <c r="C18" s="293"/>
    </row>
    <row r="19" spans="2:3" ht="38.450000000000003" customHeight="1">
      <c r="B19" s="296" t="s">
        <v>591</v>
      </c>
      <c r="C19" s="297"/>
    </row>
  </sheetData>
  <mergeCells count="9">
    <mergeCell ref="B16:C16"/>
    <mergeCell ref="B18:C18"/>
    <mergeCell ref="B17:C17"/>
    <mergeCell ref="B19:C19"/>
    <mergeCell ref="B2:C3"/>
    <mergeCell ref="B6:C6"/>
    <mergeCell ref="B10:C10"/>
    <mergeCell ref="B11:C11"/>
    <mergeCell ref="B12:C12"/>
  </mergeCells>
  <hyperlinks>
    <hyperlink ref="C15" r:id="rId1" xr:uid="{B7D7B09A-1374-43B0-BEC5-1D9CFDB07732}"/>
    <hyperlink ref="C9" r:id="rId2" xr:uid="{F39991DA-A045-4377-B136-8599EB07A1B7}"/>
  </hyperlinks>
  <pageMargins left="0.7" right="0.7" top="0.75" bottom="0.75" header="0.3" footer="0.3"/>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8456-CB45-4BE7-ADAD-7B66C1916DAC}">
  <dimension ref="B2:D23"/>
  <sheetViews>
    <sheetView showGridLines="0" zoomScaleNormal="100" workbookViewId="0"/>
  </sheetViews>
  <sheetFormatPr baseColWidth="10" defaultColWidth="8.7109375" defaultRowHeight="15"/>
  <cols>
    <col min="2" max="2" width="19.5703125" customWidth="1"/>
    <col min="3" max="3" width="32.42578125" customWidth="1"/>
    <col min="4" max="4" width="115.28515625" customWidth="1"/>
  </cols>
  <sheetData>
    <row r="2" spans="2:4" ht="20.25">
      <c r="B2" s="302" t="s">
        <v>648</v>
      </c>
      <c r="C2" s="303"/>
      <c r="D2" s="304"/>
    </row>
    <row r="3" spans="2:4" ht="14.65" customHeight="1">
      <c r="B3" s="236" t="s">
        <v>576</v>
      </c>
    </row>
    <row r="4" spans="2:4" ht="14.65" customHeight="1">
      <c r="B4" s="237"/>
    </row>
    <row r="5" spans="2:4" ht="61.5" customHeight="1">
      <c r="B5" s="305" t="s">
        <v>647</v>
      </c>
      <c r="C5" s="265"/>
      <c r="D5" s="265"/>
    </row>
    <row r="6" spans="2:4" ht="16.5" thickBot="1">
      <c r="B6" s="306" t="s">
        <v>649</v>
      </c>
      <c r="C6" s="306"/>
      <c r="D6" s="306"/>
    </row>
    <row r="7" spans="2:4" ht="6.95" customHeight="1">
      <c r="B7" s="10"/>
      <c r="C7" s="10"/>
    </row>
    <row r="8" spans="2:4" ht="30.95" customHeight="1">
      <c r="B8" s="257" t="s">
        <v>650</v>
      </c>
      <c r="C8" s="257"/>
      <c r="D8" s="257"/>
    </row>
    <row r="9" spans="2:4" ht="18.600000000000001" customHeight="1">
      <c r="B9" s="257" t="s">
        <v>580</v>
      </c>
      <c r="C9" s="257"/>
      <c r="D9" s="257"/>
    </row>
    <row r="10" spans="2:4" ht="15.6" customHeight="1">
      <c r="B10" s="257" t="s">
        <v>584</v>
      </c>
      <c r="C10" s="257"/>
      <c r="D10" s="257"/>
    </row>
    <row r="11" spans="2:4" ht="45" customHeight="1">
      <c r="B11" s="257" t="s">
        <v>586</v>
      </c>
      <c r="C11" s="257"/>
      <c r="D11" s="257"/>
    </row>
    <row r="12" spans="2:4">
      <c r="B12" s="10"/>
      <c r="C12" s="10"/>
      <c r="D12" s="10"/>
    </row>
    <row r="13" spans="2:4" ht="22.15" customHeight="1">
      <c r="B13" s="239" t="s">
        <v>144</v>
      </c>
      <c r="C13" s="239" t="s">
        <v>145</v>
      </c>
      <c r="D13" s="239" t="s">
        <v>146</v>
      </c>
    </row>
    <row r="14" spans="2:4" ht="60">
      <c r="B14" s="238" t="s">
        <v>147</v>
      </c>
      <c r="C14" s="199" t="s">
        <v>148</v>
      </c>
      <c r="D14" s="199" t="s">
        <v>149</v>
      </c>
    </row>
    <row r="15" spans="2:4" ht="108" customHeight="1">
      <c r="B15" s="238" t="s">
        <v>150</v>
      </c>
      <c r="C15" s="199" t="s">
        <v>151</v>
      </c>
      <c r="D15" s="199" t="s">
        <v>152</v>
      </c>
    </row>
    <row r="16" spans="2:4" ht="60">
      <c r="B16" s="238" t="s">
        <v>153</v>
      </c>
      <c r="C16" s="199" t="s">
        <v>154</v>
      </c>
      <c r="D16" s="199" t="s">
        <v>155</v>
      </c>
    </row>
    <row r="17" spans="2:4" ht="75">
      <c r="B17" s="238" t="s">
        <v>156</v>
      </c>
      <c r="C17" s="199" t="s">
        <v>157</v>
      </c>
      <c r="D17" s="199" t="s">
        <v>651</v>
      </c>
    </row>
    <row r="18" spans="2:4" ht="90">
      <c r="B18" s="238" t="s">
        <v>158</v>
      </c>
      <c r="C18" s="199" t="s">
        <v>159</v>
      </c>
      <c r="D18" s="199" t="s">
        <v>160</v>
      </c>
    </row>
    <row r="19" spans="2:4" ht="150">
      <c r="B19" s="238" t="s">
        <v>161</v>
      </c>
      <c r="C19" s="199" t="s">
        <v>162</v>
      </c>
      <c r="D19" s="199" t="s">
        <v>163</v>
      </c>
    </row>
    <row r="20" spans="2:4" ht="150">
      <c r="B20" s="238" t="s">
        <v>164</v>
      </c>
      <c r="C20" s="199" t="s">
        <v>165</v>
      </c>
      <c r="D20" s="199" t="s">
        <v>166</v>
      </c>
    </row>
    <row r="21" spans="2:4" ht="90">
      <c r="B21" s="238" t="s">
        <v>167</v>
      </c>
      <c r="C21" s="199" t="s">
        <v>168</v>
      </c>
      <c r="D21" s="199" t="s">
        <v>169</v>
      </c>
    </row>
    <row r="22" spans="2:4" ht="150">
      <c r="B22" s="238" t="s">
        <v>170</v>
      </c>
      <c r="C22" s="199" t="s">
        <v>171</v>
      </c>
      <c r="D22" s="199" t="s">
        <v>172</v>
      </c>
    </row>
    <row r="23" spans="2:4" ht="42.75" customHeight="1">
      <c r="B23" s="238" t="s">
        <v>173</v>
      </c>
      <c r="C23" s="199" t="s">
        <v>174</v>
      </c>
      <c r="D23" s="199" t="s">
        <v>175</v>
      </c>
    </row>
  </sheetData>
  <mergeCells count="7">
    <mergeCell ref="B8:D8"/>
    <mergeCell ref="B9:D9"/>
    <mergeCell ref="B10:D10"/>
    <mergeCell ref="B11:D11"/>
    <mergeCell ref="B2:D2"/>
    <mergeCell ref="B5:D5"/>
    <mergeCell ref="B6:D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FE76B-AF8C-4595-A4DF-1B3A250EC947}">
  <dimension ref="A1:X51"/>
  <sheetViews>
    <sheetView showGridLines="0" zoomScaleNormal="100" workbookViewId="0"/>
  </sheetViews>
  <sheetFormatPr baseColWidth="10" defaultColWidth="0" defaultRowHeight="15" zeroHeight="1"/>
  <cols>
    <col min="1" max="1" width="9.140625" customWidth="1"/>
    <col min="2" max="17" width="11.42578125" customWidth="1"/>
    <col min="18" max="16384" width="11.42578125" hidden="1"/>
  </cols>
  <sheetData>
    <row r="1" spans="2:24"/>
    <row r="2" spans="2:24" ht="15" customHeight="1">
      <c r="B2" s="249" t="s">
        <v>15</v>
      </c>
      <c r="C2" s="249"/>
      <c r="D2" s="249"/>
      <c r="E2" s="249"/>
      <c r="F2" s="249"/>
      <c r="G2" s="249"/>
      <c r="H2" s="249"/>
      <c r="I2" s="249"/>
      <c r="J2" s="249"/>
    </row>
    <row r="3" spans="2:24" ht="15" customHeight="1">
      <c r="B3" s="249"/>
      <c r="C3" s="249"/>
      <c r="D3" s="249"/>
      <c r="E3" s="249"/>
      <c r="F3" s="249"/>
      <c r="G3" s="249"/>
      <c r="H3" s="249"/>
      <c r="I3" s="249"/>
      <c r="J3" s="249"/>
    </row>
    <row r="4" spans="2:24" ht="15" customHeight="1">
      <c r="B4" s="249"/>
      <c r="C4" s="249"/>
      <c r="D4" s="249"/>
      <c r="E4" s="249"/>
      <c r="F4" s="249"/>
      <c r="G4" s="249"/>
      <c r="H4" s="249"/>
      <c r="I4" s="249"/>
      <c r="J4" s="249"/>
    </row>
    <row r="5" spans="2:24" ht="8.1" customHeight="1">
      <c r="B5" s="11"/>
      <c r="C5" s="11"/>
      <c r="D5" s="11"/>
      <c r="E5" s="11"/>
      <c r="F5" s="11"/>
      <c r="G5" s="11"/>
      <c r="H5" s="11"/>
      <c r="I5" s="11"/>
    </row>
    <row r="6" spans="2:24" ht="200.45" customHeight="1">
      <c r="B6" s="250" t="s">
        <v>577</v>
      </c>
      <c r="C6" s="250"/>
      <c r="D6" s="250"/>
      <c r="E6" s="250"/>
      <c r="F6" s="250"/>
      <c r="G6" s="250"/>
      <c r="H6" s="250"/>
      <c r="I6" s="250"/>
      <c r="J6" s="250"/>
    </row>
    <row r="7" spans="2:24" ht="15" customHeight="1">
      <c r="B7" s="12"/>
      <c r="C7" s="12"/>
      <c r="D7" s="12"/>
      <c r="E7" s="12"/>
      <c r="F7" s="12"/>
      <c r="G7" s="12"/>
      <c r="H7" s="12"/>
      <c r="I7" s="12"/>
      <c r="L7" s="58"/>
      <c r="M7" s="58"/>
      <c r="N7" s="58"/>
      <c r="O7" s="58"/>
      <c r="P7" s="58"/>
    </row>
    <row r="8" spans="2:24" ht="23.1" customHeight="1" thickBot="1">
      <c r="B8" s="248" t="s">
        <v>203</v>
      </c>
      <c r="C8" s="248"/>
      <c r="D8" s="248"/>
      <c r="E8" s="248"/>
      <c r="F8" s="248"/>
      <c r="G8" s="248"/>
      <c r="H8" s="248"/>
      <c r="I8" s="248"/>
      <c r="J8" s="248"/>
      <c r="K8" s="8"/>
      <c r="L8" s="58"/>
      <c r="M8" s="58"/>
      <c r="N8" s="58"/>
      <c r="O8" s="58"/>
      <c r="P8" s="58"/>
    </row>
    <row r="9" spans="2:24" ht="90.95" customHeight="1">
      <c r="B9" s="250" t="s">
        <v>204</v>
      </c>
      <c r="C9" s="250"/>
      <c r="D9" s="250"/>
      <c r="E9" s="250"/>
      <c r="F9" s="250"/>
      <c r="G9" s="250"/>
      <c r="H9" s="250"/>
      <c r="I9" s="250"/>
      <c r="J9" s="250"/>
      <c r="K9" s="47"/>
      <c r="L9" s="58"/>
      <c r="M9" s="58"/>
      <c r="N9" s="58"/>
      <c r="O9" s="58"/>
      <c r="P9" s="251"/>
      <c r="Q9" s="251"/>
      <c r="R9" s="251"/>
      <c r="S9" s="251"/>
      <c r="T9" s="251"/>
      <c r="U9" s="251"/>
      <c r="V9" s="251"/>
      <c r="W9" s="251"/>
      <c r="X9" s="251"/>
    </row>
    <row r="10" spans="2:24" ht="22.15" customHeight="1">
      <c r="K10" s="8"/>
      <c r="L10" s="8"/>
      <c r="M10" s="8"/>
    </row>
    <row r="11" spans="2:24" ht="22.15" customHeight="1">
      <c r="B11" s="12"/>
      <c r="C11" s="12"/>
      <c r="D11" s="12"/>
      <c r="E11" s="12"/>
      <c r="F11" s="12"/>
      <c r="G11" s="12"/>
      <c r="H11" s="12"/>
      <c r="I11" s="12"/>
    </row>
    <row r="12" spans="2:24" ht="22.15" customHeight="1">
      <c r="B12" s="12"/>
      <c r="C12" s="12"/>
      <c r="D12" s="12"/>
      <c r="E12" s="12"/>
      <c r="F12" s="12"/>
      <c r="G12" s="12"/>
      <c r="H12" s="12"/>
      <c r="I12" s="12"/>
    </row>
    <row r="13" spans="2:24" ht="48" customHeight="1" thickBot="1">
      <c r="B13" s="248" t="s">
        <v>200</v>
      </c>
      <c r="C13" s="248"/>
      <c r="D13" s="248"/>
      <c r="E13" s="248"/>
      <c r="F13" s="248"/>
      <c r="G13" s="248"/>
      <c r="H13" s="248"/>
      <c r="I13" s="248"/>
      <c r="J13" s="248"/>
      <c r="K13" s="80"/>
      <c r="L13" s="80"/>
      <c r="M13" s="80"/>
    </row>
    <row r="14" spans="2:24" ht="125.65" customHeight="1">
      <c r="B14" s="250" t="s">
        <v>201</v>
      </c>
      <c r="C14" s="250"/>
      <c r="D14" s="250"/>
      <c r="E14" s="250"/>
      <c r="F14" s="250"/>
      <c r="G14" s="250"/>
      <c r="H14" s="250"/>
      <c r="I14" s="250"/>
      <c r="J14" s="250"/>
      <c r="K14" s="253"/>
      <c r="L14" s="253"/>
      <c r="M14" s="253"/>
    </row>
    <row r="15" spans="2:24" ht="50.1" customHeight="1"/>
    <row r="16" spans="2:24"/>
    <row r="17" spans="2:13" ht="24" customHeight="1">
      <c r="B17" s="46"/>
      <c r="C17" s="46"/>
      <c r="D17" s="46"/>
      <c r="E17" s="46"/>
      <c r="F17" s="46"/>
      <c r="G17" s="46"/>
      <c r="H17" s="46"/>
      <c r="I17" s="46"/>
      <c r="J17" s="46"/>
    </row>
    <row r="18" spans="2:13" ht="48.6" customHeight="1" thickBot="1">
      <c r="B18" s="248" t="s">
        <v>202</v>
      </c>
      <c r="C18" s="248"/>
      <c r="D18" s="248"/>
      <c r="E18" s="248"/>
      <c r="F18" s="248"/>
      <c r="G18" s="248"/>
      <c r="H18" s="248"/>
      <c r="I18" s="248"/>
      <c r="J18" s="248"/>
    </row>
    <row r="19" spans="2:13" ht="50.45" customHeight="1">
      <c r="B19" s="252" t="s">
        <v>198</v>
      </c>
      <c r="C19" s="252"/>
      <c r="D19" s="252"/>
      <c r="E19" s="252"/>
      <c r="F19" s="252"/>
      <c r="G19" s="252"/>
      <c r="H19" s="252"/>
      <c r="I19" s="252"/>
      <c r="J19" s="252"/>
    </row>
    <row r="20" spans="2:13" ht="27.6" customHeight="1">
      <c r="B20" s="9"/>
      <c r="C20" s="8"/>
      <c r="D20" s="8"/>
      <c r="E20" s="8"/>
      <c r="F20" s="8"/>
      <c r="G20" s="8"/>
      <c r="H20" s="8"/>
      <c r="I20" s="8"/>
      <c r="J20" s="8"/>
    </row>
    <row r="21" spans="2:13" ht="27.6" customHeight="1">
      <c r="B21" s="9"/>
      <c r="C21" s="8"/>
      <c r="D21" s="8"/>
      <c r="E21" s="8"/>
      <c r="F21" s="8"/>
      <c r="G21" s="8"/>
      <c r="H21" s="8"/>
      <c r="I21" s="8"/>
      <c r="J21" s="8"/>
      <c r="K21" s="8"/>
      <c r="L21" s="8"/>
      <c r="M21" s="8"/>
    </row>
    <row r="22" spans="2:13" ht="27.6" customHeight="1">
      <c r="B22" s="9"/>
      <c r="C22" s="8"/>
      <c r="D22" s="8"/>
      <c r="E22" s="8"/>
      <c r="F22" s="8"/>
      <c r="G22" s="8"/>
      <c r="H22" s="8"/>
      <c r="I22" s="8"/>
      <c r="J22" s="8"/>
      <c r="K22" s="8"/>
      <c r="L22" s="8"/>
      <c r="M22" s="8"/>
    </row>
    <row r="23" spans="2:13" ht="50.1" customHeight="1"/>
    <row r="24" spans="2:13" ht="50.1" customHeight="1"/>
    <row r="25" spans="2:13" ht="50.1" customHeight="1"/>
    <row r="26" spans="2:13" ht="50.1" hidden="1" customHeight="1">
      <c r="B26" s="4"/>
      <c r="C26" s="4"/>
      <c r="D26" s="4"/>
      <c r="E26" s="4"/>
      <c r="F26" s="4"/>
      <c r="G26" s="4"/>
    </row>
    <row r="27" spans="2:13" ht="50.1" hidden="1" customHeight="1">
      <c r="B27" s="4"/>
      <c r="C27" s="4"/>
      <c r="D27" s="4"/>
      <c r="E27" s="4"/>
      <c r="F27" s="4"/>
      <c r="G27" s="4"/>
    </row>
    <row r="28" spans="2:13" ht="15.75" hidden="1">
      <c r="B28" s="4"/>
      <c r="C28" s="4"/>
      <c r="D28" s="4"/>
      <c r="E28" s="4"/>
      <c r="F28" s="4"/>
      <c r="G28" s="4"/>
    </row>
    <row r="29" spans="2:13" ht="15.75" hidden="1">
      <c r="B29" s="4"/>
      <c r="C29" s="4"/>
      <c r="D29" s="4"/>
      <c r="E29" s="4"/>
      <c r="F29" s="4"/>
      <c r="G29" s="4"/>
    </row>
    <row r="30" spans="2:13" ht="15.75" hidden="1">
      <c r="B30" s="4"/>
      <c r="C30" s="4"/>
      <c r="D30" s="4"/>
      <c r="E30" s="4"/>
      <c r="F30" s="4"/>
      <c r="G30" s="4"/>
    </row>
    <row r="31" spans="2:13" ht="15.75" hidden="1">
      <c r="B31" s="4"/>
      <c r="C31" s="4"/>
      <c r="D31" s="4"/>
      <c r="E31" s="4"/>
      <c r="F31" s="4"/>
      <c r="G31" s="4"/>
    </row>
    <row r="32" spans="2:13" ht="15.75" hidden="1">
      <c r="B32" s="4"/>
      <c r="C32" s="4"/>
      <c r="D32" s="4"/>
      <c r="E32" s="4"/>
      <c r="F32" s="4"/>
      <c r="G32" s="4"/>
    </row>
    <row r="33" spans="2:7" ht="15.75" hidden="1">
      <c r="B33" s="4"/>
      <c r="C33" s="4"/>
      <c r="D33" s="4"/>
      <c r="E33" s="4"/>
      <c r="F33" s="4"/>
      <c r="G33" s="4"/>
    </row>
    <row r="34" spans="2:7" ht="15.75" hidden="1">
      <c r="B34" s="4"/>
      <c r="C34" s="4"/>
      <c r="D34" s="4"/>
      <c r="E34" s="4"/>
      <c r="F34" s="4"/>
      <c r="G34" s="4"/>
    </row>
    <row r="35" spans="2:7" ht="15.75" hidden="1">
      <c r="B35" s="4"/>
      <c r="C35" s="4"/>
      <c r="D35" s="4"/>
      <c r="E35" s="4"/>
      <c r="F35" s="4"/>
      <c r="G35" s="4"/>
    </row>
    <row r="36" spans="2:7" ht="15.75" hidden="1">
      <c r="B36" s="4"/>
      <c r="C36" s="4"/>
      <c r="D36" s="4"/>
      <c r="E36" s="4"/>
      <c r="F36" s="4"/>
      <c r="G36" s="4"/>
    </row>
    <row r="37" spans="2:7" ht="15.75" hidden="1">
      <c r="B37" s="4"/>
      <c r="C37" s="4"/>
      <c r="D37" s="4"/>
      <c r="E37" s="4"/>
      <c r="F37" s="4"/>
      <c r="G37" s="4"/>
    </row>
    <row r="38" spans="2:7" ht="15.75" hidden="1">
      <c r="B38" s="4"/>
      <c r="C38" s="4"/>
      <c r="D38" s="4"/>
      <c r="E38" s="4"/>
      <c r="F38" s="4"/>
      <c r="G38" s="4"/>
    </row>
    <row r="39" spans="2:7" ht="15.75" hidden="1">
      <c r="B39" s="4"/>
      <c r="C39" s="4"/>
      <c r="D39" s="4"/>
      <c r="E39" s="4"/>
      <c r="F39" s="4"/>
      <c r="G39" s="4"/>
    </row>
    <row r="40" spans="2:7"/>
    <row r="41" spans="2:7"/>
    <row r="42" spans="2:7"/>
    <row r="43" spans="2:7"/>
    <row r="44" spans="2:7"/>
    <row r="45" spans="2:7"/>
    <row r="46" spans="2:7"/>
    <row r="47" spans="2:7"/>
    <row r="48" spans="2:7"/>
    <row r="49"/>
    <row r="50"/>
    <row r="51"/>
  </sheetData>
  <mergeCells count="10">
    <mergeCell ref="B8:J8"/>
    <mergeCell ref="B2:J4"/>
    <mergeCell ref="B6:J6"/>
    <mergeCell ref="P9:X9"/>
    <mergeCell ref="B19:J19"/>
    <mergeCell ref="K14:M14"/>
    <mergeCell ref="B13:J13"/>
    <mergeCell ref="B18:J18"/>
    <mergeCell ref="B9:J9"/>
    <mergeCell ref="B14:J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9C8EB-F215-41C8-9F74-BEC3107B687F}">
  <dimension ref="B2:K25"/>
  <sheetViews>
    <sheetView showGridLines="0" zoomScaleNormal="100" workbookViewId="0"/>
  </sheetViews>
  <sheetFormatPr baseColWidth="10" defaultColWidth="10.7109375" defaultRowHeight="15"/>
  <cols>
    <col min="3" max="3" width="73" customWidth="1"/>
    <col min="4" max="4" width="76.42578125" customWidth="1"/>
    <col min="5" max="5" width="8.85546875" customWidth="1"/>
    <col min="6" max="6" width="38.7109375" customWidth="1"/>
    <col min="11" max="11" width="12.28515625" hidden="1" customWidth="1"/>
  </cols>
  <sheetData>
    <row r="2" spans="2:11" ht="15" customHeight="1">
      <c r="B2" s="254" t="s">
        <v>16</v>
      </c>
      <c r="C2" s="254"/>
      <c r="D2" s="254"/>
    </row>
    <row r="3" spans="2:11" ht="15" customHeight="1">
      <c r="B3" s="254"/>
      <c r="C3" s="254"/>
      <c r="D3" s="254"/>
      <c r="K3" t="s">
        <v>17</v>
      </c>
    </row>
    <row r="4" spans="2:11" ht="15" customHeight="1">
      <c r="B4" s="254"/>
      <c r="C4" s="254"/>
      <c r="D4" s="254"/>
      <c r="K4" t="s">
        <v>18</v>
      </c>
    </row>
    <row r="5" spans="2:11" ht="86.1" customHeight="1">
      <c r="B5" s="247" t="s">
        <v>295</v>
      </c>
      <c r="C5" s="247"/>
      <c r="D5" s="247"/>
      <c r="K5" t="s">
        <v>19</v>
      </c>
    </row>
    <row r="6" spans="2:11">
      <c r="B6" s="7"/>
      <c r="C6" s="7"/>
      <c r="D6" s="7"/>
      <c r="F6" s="7"/>
    </row>
    <row r="7" spans="2:11" ht="18.75" customHeight="1">
      <c r="B7" s="41" t="s">
        <v>20</v>
      </c>
      <c r="C7" s="40" t="s">
        <v>21</v>
      </c>
      <c r="D7" s="42" t="s">
        <v>22</v>
      </c>
    </row>
    <row r="8" spans="2:11" ht="15.75">
      <c r="B8" s="21" t="s">
        <v>23</v>
      </c>
      <c r="C8" s="22" t="s">
        <v>205</v>
      </c>
      <c r="D8" s="22"/>
    </row>
    <row r="9" spans="2:11" ht="15.75">
      <c r="B9" s="21" t="s">
        <v>24</v>
      </c>
      <c r="C9" s="22" t="s">
        <v>219</v>
      </c>
      <c r="D9" s="22"/>
    </row>
    <row r="10" spans="2:11" ht="15.75">
      <c r="B10" s="21" t="s">
        <v>25</v>
      </c>
      <c r="C10" s="22" t="s">
        <v>206</v>
      </c>
      <c r="D10" s="22"/>
    </row>
    <row r="11" spans="2:11" ht="15.75">
      <c r="B11" s="21" t="s">
        <v>26</v>
      </c>
      <c r="C11" s="22" t="s">
        <v>207</v>
      </c>
      <c r="D11" s="22"/>
    </row>
    <row r="12" spans="2:11" ht="15.75">
      <c r="B12" s="21" t="s">
        <v>27</v>
      </c>
      <c r="C12" s="22" t="s">
        <v>208</v>
      </c>
      <c r="D12" s="22"/>
    </row>
    <row r="13" spans="2:11" ht="15.75">
      <c r="B13" s="21" t="s">
        <v>28</v>
      </c>
      <c r="C13" s="22" t="s">
        <v>209</v>
      </c>
      <c r="D13" s="22"/>
    </row>
    <row r="14" spans="2:11" ht="15.75">
      <c r="B14" s="21" t="s">
        <v>29</v>
      </c>
      <c r="C14" s="22" t="s">
        <v>210</v>
      </c>
      <c r="D14" s="22"/>
    </row>
    <row r="15" spans="2:11" ht="15.75">
      <c r="B15" s="21" t="s">
        <v>30</v>
      </c>
      <c r="C15" s="22" t="s">
        <v>211</v>
      </c>
      <c r="D15" s="22"/>
    </row>
    <row r="16" spans="2:11" ht="15.75">
      <c r="B16" s="21" t="s">
        <v>31</v>
      </c>
      <c r="C16" s="22" t="s">
        <v>212</v>
      </c>
      <c r="D16" s="22"/>
    </row>
    <row r="17" spans="2:4" ht="15.75">
      <c r="B17" s="21" t="s">
        <v>32</v>
      </c>
      <c r="C17" s="22" t="s">
        <v>213</v>
      </c>
      <c r="D17" s="22"/>
    </row>
    <row r="18" spans="2:4" ht="15.75">
      <c r="B18" s="21" t="s">
        <v>33</v>
      </c>
      <c r="C18" s="22" t="s">
        <v>214</v>
      </c>
      <c r="D18" s="22"/>
    </row>
    <row r="19" spans="2:4" ht="15.75">
      <c r="B19" s="21" t="s">
        <v>34</v>
      </c>
      <c r="C19" s="22" t="s">
        <v>215</v>
      </c>
      <c r="D19" s="22"/>
    </row>
    <row r="20" spans="2:4" ht="15.75">
      <c r="B20" s="21" t="s">
        <v>35</v>
      </c>
      <c r="C20" s="22" t="s">
        <v>216</v>
      </c>
      <c r="D20" s="22"/>
    </row>
    <row r="21" spans="2:4" ht="15.75">
      <c r="B21" s="21" t="s">
        <v>36</v>
      </c>
      <c r="C21" s="22" t="s">
        <v>217</v>
      </c>
      <c r="D21" s="22"/>
    </row>
    <row r="22" spans="2:4" ht="15.75">
      <c r="B22" s="21" t="s">
        <v>37</v>
      </c>
      <c r="C22" s="22" t="s">
        <v>218</v>
      </c>
      <c r="D22" s="22"/>
    </row>
    <row r="23" spans="2:4" ht="15.75">
      <c r="B23" s="5"/>
      <c r="C23" s="5"/>
    </row>
    <row r="24" spans="2:4" ht="15.75">
      <c r="B24" s="5"/>
      <c r="C24" s="5"/>
    </row>
    <row r="25" spans="2:4" ht="15.75">
      <c r="B25" s="5"/>
      <c r="C25" s="5"/>
    </row>
  </sheetData>
  <mergeCells count="2">
    <mergeCell ref="B2:D4"/>
    <mergeCell ref="B5:D5"/>
  </mergeCells>
  <phoneticPr fontId="4"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33018-E887-4318-A979-65417E980F79}">
  <sheetPr codeName="Hoja4"/>
  <dimension ref="B1:N45"/>
  <sheetViews>
    <sheetView showGridLines="0" topLeftCell="C1" zoomScaleNormal="100" workbookViewId="0">
      <selection activeCell="D23" sqref="D23"/>
    </sheetView>
  </sheetViews>
  <sheetFormatPr baseColWidth="10" defaultColWidth="9.28515625" defaultRowHeight="15"/>
  <cols>
    <col min="1" max="1" width="9.28515625" customWidth="1"/>
    <col min="2" max="2" width="7.28515625" customWidth="1"/>
    <col min="3" max="3" width="89" customWidth="1"/>
    <col min="4" max="4" width="16.28515625" customWidth="1"/>
    <col min="5" max="5" width="16.42578125" customWidth="1"/>
    <col min="6" max="6" width="37.140625" customWidth="1"/>
    <col min="7" max="7" width="9.28515625" customWidth="1"/>
    <col min="8" max="8" width="7.5703125" customWidth="1"/>
    <col min="9" max="9" width="89.140625" customWidth="1"/>
    <col min="10" max="11" width="16.28515625" customWidth="1"/>
    <col min="12" max="12" width="37.28515625" customWidth="1"/>
    <col min="14" max="14" width="10.5703125" hidden="1" customWidth="1"/>
  </cols>
  <sheetData>
    <row r="1" spans="2:14">
      <c r="N1">
        <v>0</v>
      </c>
    </row>
    <row r="2" spans="2:14">
      <c r="B2" s="255" t="s">
        <v>288</v>
      </c>
      <c r="C2" s="255"/>
      <c r="D2" s="255"/>
      <c r="E2" s="255"/>
      <c r="N2">
        <v>1</v>
      </c>
    </row>
    <row r="3" spans="2:14">
      <c r="B3" s="255"/>
      <c r="C3" s="255"/>
      <c r="D3" s="255"/>
      <c r="E3" s="255"/>
      <c r="N3">
        <v>2</v>
      </c>
    </row>
    <row r="4" spans="2:14">
      <c r="B4" s="255"/>
      <c r="C4" s="255"/>
      <c r="D4" s="255"/>
      <c r="E4" s="255"/>
      <c r="N4">
        <v>3</v>
      </c>
    </row>
    <row r="5" spans="2:14">
      <c r="B5" s="7"/>
      <c r="C5" s="7"/>
      <c r="D5" s="7"/>
      <c r="E5" s="7"/>
      <c r="N5">
        <v>4</v>
      </c>
    </row>
    <row r="6" spans="2:14" ht="93.95" customHeight="1">
      <c r="B6" s="247" t="s">
        <v>286</v>
      </c>
      <c r="C6" s="247"/>
      <c r="D6" s="247"/>
      <c r="E6" s="247"/>
      <c r="N6">
        <v>5</v>
      </c>
    </row>
    <row r="7" spans="2:14" ht="9.6" customHeight="1">
      <c r="B7" s="79"/>
      <c r="C7" s="79"/>
      <c r="D7" s="79"/>
      <c r="E7" s="79"/>
      <c r="F7" s="81"/>
    </row>
    <row r="8" spans="2:14" ht="15.75">
      <c r="B8" s="256" t="s">
        <v>287</v>
      </c>
      <c r="C8" s="256"/>
      <c r="D8" s="128" t="s">
        <v>279</v>
      </c>
      <c r="E8" s="128" t="s">
        <v>64</v>
      </c>
      <c r="F8" s="81"/>
    </row>
    <row r="9" spans="2:14" ht="14.45" customHeight="1">
      <c r="B9" s="256"/>
      <c r="C9" s="256"/>
      <c r="D9" s="15">
        <v>1</v>
      </c>
      <c r="E9" s="16" t="str" cm="1">
        <f t="array" ref="E9">+_xlfn.IFS(D9=1, "Baja", D9=2, "Media", D9=3, "Alta", D9="", "")</f>
        <v>Baja</v>
      </c>
      <c r="F9" s="81"/>
    </row>
    <row r="10" spans="2:14" ht="17.100000000000001" customHeight="1">
      <c r="B10" s="256"/>
      <c r="C10" s="256"/>
      <c r="D10" s="15">
        <v>2</v>
      </c>
      <c r="E10" s="16" t="str" cm="1">
        <f t="array" ref="E10">+_xlfn.IFS(D10=1, "Baja", D10=2, "Media", D10=3, "Alta", D10="", "")</f>
        <v>Media</v>
      </c>
      <c r="F10" s="81"/>
    </row>
    <row r="11" spans="2:14" ht="15.75">
      <c r="B11" s="256"/>
      <c r="C11" s="256"/>
      <c r="D11" s="15">
        <v>3</v>
      </c>
      <c r="E11" s="16" t="str" cm="1">
        <f t="array" ref="E11">+_xlfn.IFS(D11=1, "Baja", D11=2, "Media", D11=3, "Alta", D11="", "")</f>
        <v>Alta</v>
      </c>
      <c r="F11" s="81"/>
      <c r="G11" s="4"/>
      <c r="H11" s="4"/>
    </row>
    <row r="12" spans="2:14" ht="9.9499999999999993" customHeight="1">
      <c r="B12" s="10"/>
      <c r="C12" s="10"/>
      <c r="D12" s="10"/>
      <c r="E12" s="10"/>
      <c r="F12" s="81"/>
      <c r="G12" s="4"/>
      <c r="H12" s="4"/>
    </row>
    <row r="13" spans="2:14" ht="32.450000000000003" customHeight="1">
      <c r="B13" s="257" t="s">
        <v>280</v>
      </c>
      <c r="C13" s="257"/>
      <c r="D13" s="256"/>
      <c r="E13" s="256"/>
      <c r="F13" s="81"/>
    </row>
    <row r="14" spans="2:14" ht="10.5" customHeight="1">
      <c r="B14" s="10"/>
      <c r="C14" s="10"/>
      <c r="D14" s="111"/>
      <c r="E14" s="111"/>
      <c r="F14" s="81"/>
    </row>
    <row r="15" spans="2:14" ht="72.95" customHeight="1">
      <c r="B15" s="257" t="s">
        <v>290</v>
      </c>
      <c r="C15" s="257"/>
      <c r="D15" s="111"/>
      <c r="E15" s="111"/>
      <c r="F15" s="111"/>
    </row>
    <row r="16" spans="2:14" ht="9" customHeight="1">
      <c r="B16" s="258"/>
      <c r="C16" s="258"/>
      <c r="D16" s="111"/>
      <c r="E16" s="111"/>
      <c r="F16" s="111"/>
    </row>
    <row r="17" spans="2:12" ht="39.6" customHeight="1">
      <c r="B17" s="257" t="s">
        <v>289</v>
      </c>
      <c r="C17" s="257"/>
      <c r="D17" s="111"/>
      <c r="E17" s="111"/>
      <c r="F17" s="111"/>
    </row>
    <row r="18" spans="2:12" ht="38.450000000000003" customHeight="1">
      <c r="B18" s="265"/>
      <c r="C18" s="265"/>
      <c r="D18" s="45"/>
      <c r="E18" s="45"/>
      <c r="F18" s="45"/>
    </row>
    <row r="19" spans="2:12" ht="17.45" customHeight="1">
      <c r="B19" s="45"/>
      <c r="C19" s="45"/>
      <c r="D19" s="123" t="s">
        <v>285</v>
      </c>
      <c r="E19" s="45"/>
      <c r="F19" s="45"/>
      <c r="J19" s="123" t="s">
        <v>285</v>
      </c>
    </row>
    <row r="20" spans="2:12" ht="45.6" customHeight="1">
      <c r="B20" s="263" t="s">
        <v>281</v>
      </c>
      <c r="C20" s="264"/>
      <c r="D20" s="15">
        <v>2</v>
      </c>
      <c r="E20" s="45"/>
      <c r="F20" s="45"/>
      <c r="G20" s="5"/>
      <c r="H20" s="259" t="s">
        <v>282</v>
      </c>
      <c r="I20" s="260"/>
      <c r="J20" s="15">
        <v>1</v>
      </c>
      <c r="K20" s="45"/>
    </row>
    <row r="21" spans="2:12" ht="14.65" customHeight="1">
      <c r="B21" s="45"/>
      <c r="C21" s="45"/>
      <c r="D21" s="45"/>
      <c r="E21" s="45"/>
      <c r="F21" s="45"/>
      <c r="G21" s="5"/>
      <c r="H21" s="45"/>
      <c r="I21" s="45"/>
      <c r="J21" s="45"/>
      <c r="K21" s="45"/>
    </row>
    <row r="22" spans="2:12" ht="31.5">
      <c r="B22" s="112" t="s">
        <v>20</v>
      </c>
      <c r="C22" s="112" t="s">
        <v>40</v>
      </c>
      <c r="D22" s="113" t="s">
        <v>63</v>
      </c>
      <c r="E22" s="113" t="s">
        <v>64</v>
      </c>
      <c r="F22" s="120" t="s">
        <v>22</v>
      </c>
      <c r="G22" s="5"/>
      <c r="H22" s="114" t="s">
        <v>20</v>
      </c>
      <c r="I22" s="114" t="s">
        <v>40</v>
      </c>
      <c r="J22" s="51" t="s">
        <v>63</v>
      </c>
      <c r="K22" s="51" t="s">
        <v>64</v>
      </c>
      <c r="L22" s="51" t="s">
        <v>22</v>
      </c>
    </row>
    <row r="23" spans="2:12" ht="48" customHeight="1">
      <c r="B23" s="112" t="s">
        <v>65</v>
      </c>
      <c r="C23" s="14" t="s">
        <v>72</v>
      </c>
      <c r="D23" s="15">
        <v>3</v>
      </c>
      <c r="E23" s="16" t="str" cm="1">
        <f t="array" ref="E23">+_xlfn.IFS(D23=1, "Baja", D23=2, "Media", D23=3, "Alta", D23="", "")</f>
        <v>Alta</v>
      </c>
      <c r="F23" s="14"/>
      <c r="G23" s="5"/>
      <c r="H23" s="114" t="s">
        <v>66</v>
      </c>
      <c r="I23" s="14" t="s">
        <v>79</v>
      </c>
      <c r="J23" s="15">
        <v>1</v>
      </c>
      <c r="K23" s="16" t="str" cm="1">
        <f t="array" ref="K23">+_xlfn.IFS(J23=1, "Baja", J23=2, "Media", J23=3, "Alta", J23="", "")</f>
        <v>Baja</v>
      </c>
      <c r="L23" s="14"/>
    </row>
    <row r="24" spans="2:12" ht="48" customHeight="1">
      <c r="B24" s="112" t="s">
        <v>68</v>
      </c>
      <c r="C24" s="14" t="s">
        <v>76</v>
      </c>
      <c r="D24" s="15">
        <v>1</v>
      </c>
      <c r="E24" s="16" t="str" cm="1">
        <f t="array" ref="E24">+_xlfn.IFS(D24=1, "Baja", D24=2, "Media", D24=3, "Alta", D24="", "")</f>
        <v>Baja</v>
      </c>
      <c r="F24" s="14"/>
      <c r="G24" s="5"/>
      <c r="H24" s="114" t="s">
        <v>69</v>
      </c>
      <c r="I24" s="14"/>
      <c r="J24" s="15"/>
      <c r="K24" s="16" t="str" cm="1">
        <f t="array" ref="K24">+_xlfn.IFS(J24=1, "Baja", J24=2, "Media", J24=3, "Alta", J24="", "")</f>
        <v/>
      </c>
      <c r="L24" s="14"/>
    </row>
    <row r="25" spans="2:12" ht="48" customHeight="1">
      <c r="B25" s="112" t="s">
        <v>71</v>
      </c>
      <c r="C25" s="14"/>
      <c r="D25" s="15"/>
      <c r="E25" s="16" t="str" cm="1">
        <f t="array" ref="E25">+_xlfn.IFS(D25=1, "Baja", D25=2, "Media", D25=3, "Alta", D25="", "")</f>
        <v/>
      </c>
      <c r="F25" s="14"/>
      <c r="G25" s="5"/>
      <c r="H25" s="114" t="s">
        <v>73</v>
      </c>
      <c r="I25" s="14"/>
      <c r="J25" s="15"/>
      <c r="K25" s="16" t="str" cm="1">
        <f t="array" ref="K25">+_xlfn.IFS(J25=1, "Baja", J25=2, "Media", J25=3, "Alta", J25="", "")</f>
        <v/>
      </c>
      <c r="L25" s="14"/>
    </row>
    <row r="26" spans="2:12" ht="48" customHeight="1">
      <c r="B26" s="112" t="s">
        <v>75</v>
      </c>
      <c r="C26" s="14"/>
      <c r="D26" s="15"/>
      <c r="E26" s="16" t="str" cm="1">
        <f t="array" ref="E26">+_xlfn.IFS(D26=1, "Baja", D26=2, "Media", D26=3, "Alta", D26="", "")</f>
        <v/>
      </c>
      <c r="F26" s="14"/>
      <c r="G26" s="5"/>
      <c r="H26" s="114" t="s">
        <v>77</v>
      </c>
      <c r="I26" s="14"/>
      <c r="J26" s="15"/>
      <c r="K26" s="16" t="str" cm="1">
        <f t="array" ref="K26">+_xlfn.IFS(J26=1, "Baja", J26=2, "Media", J26=3, "Alta", J26="", "")</f>
        <v/>
      </c>
      <c r="L26" s="14"/>
    </row>
    <row r="27" spans="2:12" ht="48" customHeight="1">
      <c r="B27" s="112" t="s">
        <v>78</v>
      </c>
      <c r="C27" s="14"/>
      <c r="D27" s="15"/>
      <c r="E27" s="16" t="str" cm="1">
        <f t="array" ref="E27">+_xlfn.IFS(D27=1, "Baja", D27=2, "Media", D27=3, "Alta", D27="", "")</f>
        <v/>
      </c>
      <c r="F27" s="14"/>
      <c r="G27" s="5"/>
      <c r="H27" s="114" t="s">
        <v>80</v>
      </c>
      <c r="I27" s="14"/>
      <c r="J27" s="15"/>
      <c r="K27" s="16" t="str" cm="1">
        <f t="array" ref="K27">+_xlfn.IFS(J27=1, "Baja", J27=2, "Media", J27=3, "Alta", J27="", "")</f>
        <v/>
      </c>
      <c r="L27" s="14"/>
    </row>
    <row r="28" spans="2:12" ht="15.75">
      <c r="B28" s="115"/>
      <c r="C28" s="8"/>
      <c r="D28" s="8"/>
      <c r="E28" s="8"/>
      <c r="F28" s="8"/>
      <c r="G28" s="5"/>
      <c r="H28" s="5"/>
      <c r="I28" s="5"/>
      <c r="J28" s="5"/>
      <c r="K28" s="5"/>
    </row>
    <row r="29" spans="2:12" ht="15.75">
      <c r="B29" s="115"/>
      <c r="C29" s="8"/>
      <c r="D29" s="123" t="s">
        <v>285</v>
      </c>
      <c r="E29" s="116"/>
      <c r="F29" s="116"/>
      <c r="G29" s="5"/>
      <c r="H29" s="5"/>
      <c r="I29" s="5"/>
      <c r="J29" s="123" t="s">
        <v>285</v>
      </c>
      <c r="K29" s="5"/>
    </row>
    <row r="30" spans="2:12" ht="46.5" customHeight="1">
      <c r="B30" s="259" t="s">
        <v>283</v>
      </c>
      <c r="C30" s="260"/>
      <c r="D30" s="15">
        <v>2</v>
      </c>
      <c r="E30" s="45"/>
      <c r="F30" s="45"/>
      <c r="G30" s="5"/>
      <c r="H30" s="261" t="s">
        <v>284</v>
      </c>
      <c r="I30" s="262"/>
      <c r="J30" s="15">
        <v>0</v>
      </c>
      <c r="K30" s="45"/>
    </row>
    <row r="31" spans="2:12" ht="17.100000000000001" customHeight="1">
      <c r="B31" s="45"/>
      <c r="C31" s="45"/>
      <c r="D31" s="45"/>
      <c r="E31" s="45"/>
      <c r="F31" s="45"/>
      <c r="G31" s="5"/>
      <c r="H31" s="45"/>
      <c r="I31" s="45"/>
      <c r="J31" s="45"/>
      <c r="K31" s="45"/>
    </row>
    <row r="32" spans="2:12" ht="31.5">
      <c r="B32" s="114" t="s">
        <v>20</v>
      </c>
      <c r="C32" s="114" t="s">
        <v>40</v>
      </c>
      <c r="D32" s="51" t="s">
        <v>63</v>
      </c>
      <c r="E32" s="51" t="s">
        <v>64</v>
      </c>
      <c r="F32" s="51" t="s">
        <v>22</v>
      </c>
      <c r="G32" s="5"/>
      <c r="H32" s="122" t="s">
        <v>20</v>
      </c>
      <c r="I32" s="121" t="s">
        <v>40</v>
      </c>
      <c r="J32" s="121" t="s">
        <v>63</v>
      </c>
      <c r="K32" s="121" t="s">
        <v>64</v>
      </c>
      <c r="L32" s="121" t="s">
        <v>22</v>
      </c>
    </row>
    <row r="33" spans="2:12" ht="50.1" customHeight="1">
      <c r="B33" s="114" t="s">
        <v>81</v>
      </c>
      <c r="C33" s="14" t="s">
        <v>67</v>
      </c>
      <c r="D33" s="15">
        <v>2</v>
      </c>
      <c r="E33" s="16" t="str" cm="1">
        <f t="array" ref="E33">+_xlfn.IFS(D33=1, "Baja", D33=2, "Media", D33=3, "Alta", D33="", "")</f>
        <v>Media</v>
      </c>
      <c r="F33" s="14"/>
      <c r="G33" s="5"/>
      <c r="H33" s="122" t="s">
        <v>82</v>
      </c>
      <c r="I33" s="14"/>
      <c r="J33" s="15"/>
      <c r="K33" s="16" t="str" cm="1">
        <f t="array" ref="K33">+_xlfn.IFS(J33=1, "Baja", J33=2, "Media", J33=3, "Alta", J33="", "")</f>
        <v/>
      </c>
      <c r="L33" s="14"/>
    </row>
    <row r="34" spans="2:12" ht="50.1" customHeight="1">
      <c r="B34" s="114" t="s">
        <v>83</v>
      </c>
      <c r="C34" s="14" t="s">
        <v>70</v>
      </c>
      <c r="D34" s="15">
        <v>2</v>
      </c>
      <c r="E34" s="16" t="str" cm="1">
        <f t="array" ref="E34">+_xlfn.IFS(D34=1, "Baja", D34=2, "Media", D34=3, "Alta", D34="", "")</f>
        <v>Media</v>
      </c>
      <c r="F34" s="14"/>
      <c r="G34" s="5"/>
      <c r="H34" s="122" t="s">
        <v>84</v>
      </c>
      <c r="I34" s="14"/>
      <c r="J34" s="15"/>
      <c r="K34" s="16" t="str" cm="1">
        <f t="array" ref="K34">+_xlfn.IFS(J34=1, "Baja", J34=2, "Media", J34=3, "Alta", J34="", "")</f>
        <v/>
      </c>
      <c r="L34" s="14"/>
    </row>
    <row r="35" spans="2:12" ht="50.1" customHeight="1">
      <c r="B35" s="114" t="s">
        <v>85</v>
      </c>
      <c r="C35" s="14"/>
      <c r="D35" s="15"/>
      <c r="E35" s="16" t="str" cm="1">
        <f t="array" ref="E35">+_xlfn.IFS(D35=1, "Baja", D35=2, "Media", D35=3, "Alta", D35="", "")</f>
        <v/>
      </c>
      <c r="F35" s="14"/>
      <c r="G35" s="5"/>
      <c r="H35" s="122" t="s">
        <v>86</v>
      </c>
      <c r="I35" s="14"/>
      <c r="J35" s="15"/>
      <c r="K35" s="16" t="str" cm="1">
        <f t="array" ref="K35">+_xlfn.IFS(J35=1, "Baja", J35=2, "Media", J35=3, "Alta", J35="", "")</f>
        <v/>
      </c>
      <c r="L35" s="14"/>
    </row>
    <row r="36" spans="2:12" ht="50.1" customHeight="1">
      <c r="B36" s="114" t="s">
        <v>87</v>
      </c>
      <c r="C36" s="14"/>
      <c r="D36" s="15"/>
      <c r="E36" s="16" t="str" cm="1">
        <f t="array" ref="E36">+_xlfn.IFS(D36=1, "Baja", D36=2, "Media", D36=3, "Alta", D36="", "")</f>
        <v/>
      </c>
      <c r="F36" s="14"/>
      <c r="G36" s="5"/>
      <c r="H36" s="122" t="s">
        <v>88</v>
      </c>
      <c r="I36" s="14"/>
      <c r="J36" s="15"/>
      <c r="K36" s="16" t="str" cm="1">
        <f t="array" ref="K36">+_xlfn.IFS(J36=1, "Baja", J36=2, "Media", J36=3, "Alta", J36="", "")</f>
        <v/>
      </c>
      <c r="L36" s="14"/>
    </row>
    <row r="37" spans="2:12" ht="50.1" customHeight="1">
      <c r="B37" s="114" t="s">
        <v>89</v>
      </c>
      <c r="C37" s="14"/>
      <c r="D37" s="15"/>
      <c r="E37" s="16" t="str" cm="1">
        <f t="array" ref="E37">+_xlfn.IFS(D37=1, "Baja", D37=2, "Media", D37=3, "Alta", D37="", "")</f>
        <v/>
      </c>
      <c r="F37" s="14"/>
      <c r="G37" s="5"/>
      <c r="H37" s="122" t="s">
        <v>90</v>
      </c>
      <c r="I37" s="14"/>
      <c r="J37" s="15"/>
      <c r="K37" s="16" t="str" cm="1">
        <f t="array" ref="K37">+_xlfn.IFS(J37=1, "Baja", J37=2, "Media", J37=3, "Alta", J37="", "")</f>
        <v/>
      </c>
      <c r="L37" s="14"/>
    </row>
    <row r="38" spans="2:12" ht="15.75">
      <c r="B38" s="5"/>
      <c r="C38" s="5"/>
      <c r="D38" s="5"/>
      <c r="E38" s="5"/>
      <c r="F38" s="5"/>
      <c r="G38" s="5"/>
      <c r="H38" s="5"/>
      <c r="I38" s="5"/>
      <c r="J38" s="5"/>
      <c r="K38" s="5"/>
    </row>
    <row r="39" spans="2:12" ht="15.75">
      <c r="B39" s="5"/>
      <c r="C39" s="5"/>
      <c r="D39" s="5"/>
      <c r="E39" s="5"/>
      <c r="F39" s="5"/>
      <c r="G39" s="5"/>
      <c r="H39" s="5"/>
      <c r="I39" s="5"/>
      <c r="J39" s="5"/>
      <c r="K39" s="5"/>
    </row>
    <row r="40" spans="2:12" ht="31.5">
      <c r="B40" s="117" t="s">
        <v>20</v>
      </c>
      <c r="C40" s="118" t="s">
        <v>40</v>
      </c>
      <c r="D40" s="118" t="s">
        <v>63</v>
      </c>
      <c r="E40" s="118" t="s">
        <v>64</v>
      </c>
      <c r="F40" s="119"/>
      <c r="G40" s="5"/>
      <c r="H40" s="5"/>
      <c r="I40" s="5"/>
      <c r="J40" s="5"/>
      <c r="K40" s="5"/>
    </row>
    <row r="41" spans="2:12" ht="48.6" customHeight="1">
      <c r="B41" s="117" t="s">
        <v>82</v>
      </c>
      <c r="C41" s="14" t="s">
        <v>74</v>
      </c>
      <c r="D41" s="15">
        <v>3</v>
      </c>
      <c r="E41" s="16" t="str" cm="1">
        <f t="array" ref="E41">+_xlfn.IFS(D41=1, "Baja", D41=2, "Media", D41=3, "Alta", D41="", "")</f>
        <v>Alta</v>
      </c>
      <c r="F41" s="13"/>
      <c r="G41" s="5"/>
      <c r="H41" s="5"/>
      <c r="I41" s="5"/>
      <c r="J41" s="5"/>
      <c r="K41" s="5"/>
    </row>
    <row r="44" spans="2:12">
      <c r="I44" s="75"/>
    </row>
    <row r="45" spans="2:12">
      <c r="C45" s="74"/>
    </row>
  </sheetData>
  <mergeCells count="13">
    <mergeCell ref="B15:C15"/>
    <mergeCell ref="B17:C17"/>
    <mergeCell ref="B16:C16"/>
    <mergeCell ref="H20:I20"/>
    <mergeCell ref="B30:C30"/>
    <mergeCell ref="H30:I30"/>
    <mergeCell ref="B20:C20"/>
    <mergeCell ref="B18:C18"/>
    <mergeCell ref="B2:E4"/>
    <mergeCell ref="B6:E6"/>
    <mergeCell ref="B8:C11"/>
    <mergeCell ref="B13:C13"/>
    <mergeCell ref="D13:E13"/>
  </mergeCells>
  <phoneticPr fontId="4" type="noConversion"/>
  <dataValidations count="1">
    <dataValidation type="list" allowBlank="1" showInputMessage="1" showErrorMessage="1" sqref="D20 J30 D30 J20" xr:uid="{C2FEB5D3-6EC3-4CB6-8FFA-67CC48EE2F64}">
      <formula1>$N$1:$N$6</formula1>
    </dataValidation>
  </dataValidations>
  <pageMargins left="0.7" right="0.7" top="0.75" bottom="0.75" header="0.3" footer="0.3"/>
  <pageSetup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17" operator="containsText" id="{692EBD46-FEEA-47B3-8A26-D020BE8C1B97}">
            <xm:f>NOT(ISERROR(SEARCH(Listas!$D$2,E9)))</xm:f>
            <xm:f>Listas!$D$2</xm:f>
            <x14:dxf>
              <font>
                <color rgb="FF006100"/>
              </font>
              <fill>
                <patternFill>
                  <bgColor rgb="FFC6EFCE"/>
                </patternFill>
              </fill>
            </x14:dxf>
          </x14:cfRule>
          <x14:cfRule type="containsText" priority="18" operator="containsText" id="{1E9445C4-B4FC-413D-8570-ECF7FE2D7CC7}">
            <xm:f>NOT(ISERROR(SEARCH(Listas!$D$4,E9)))</xm:f>
            <xm:f>Listas!$D$4</xm:f>
            <x14:dxf>
              <font>
                <color rgb="FF9C0006"/>
              </font>
              <fill>
                <patternFill>
                  <bgColor rgb="FFFFC7CE"/>
                </patternFill>
              </fill>
            </x14:dxf>
          </x14:cfRule>
          <x14:cfRule type="containsText" priority="19" operator="containsText" id="{C17FB46E-B049-4E70-AEDA-45A0FB8C88A5}">
            <xm:f>NOT(ISERROR(SEARCH(Listas!$D$3,E9)))</xm:f>
            <xm:f>Listas!$D$3</xm:f>
            <x14:dxf>
              <font>
                <color rgb="FF9C5700"/>
              </font>
              <fill>
                <patternFill>
                  <bgColor rgb="FFFFEB9C"/>
                </patternFill>
              </fill>
            </x14:dxf>
          </x14:cfRule>
          <x14:cfRule type="containsText" priority="20" operator="containsText" id="{506E9918-790C-4438-8E4D-01EC45D347B9}">
            <xm:f>NOT(ISERROR(SEARCH(Listas!$D$2,E9)))</xm:f>
            <xm:f>Listas!$D$2</xm:f>
            <x14:dxf>
              <font>
                <color rgb="FF006100"/>
              </font>
              <fill>
                <patternFill>
                  <bgColor rgb="FFC6EFCE"/>
                </patternFill>
              </fill>
            </x14:dxf>
          </x14:cfRule>
          <xm:sqref>E9:E11</xm:sqref>
        </x14:conditionalFormatting>
        <x14:conditionalFormatting xmlns:xm="http://schemas.microsoft.com/office/excel/2006/main">
          <x14:cfRule type="containsText" priority="32" operator="containsText" id="{54BDAC3A-E760-4A78-BB20-E1D66E9998B7}">
            <xm:f>NOT(ISERROR(SEARCH(Listas!$D$2,E23)))</xm:f>
            <xm:f>Listas!$D$2</xm:f>
            <x14:dxf>
              <font>
                <color rgb="FF006100"/>
              </font>
              <fill>
                <patternFill>
                  <bgColor rgb="FFC6EFCE"/>
                </patternFill>
              </fill>
            </x14:dxf>
          </x14:cfRule>
          <x14:cfRule type="containsText" priority="33" operator="containsText" id="{8D12FDA2-665C-4DA5-8AB2-C1B859167A2B}">
            <xm:f>NOT(ISERROR(SEARCH(Listas!$D$4,E23)))</xm:f>
            <xm:f>Listas!$D$4</xm:f>
            <x14:dxf>
              <font>
                <color rgb="FF9C0006"/>
              </font>
              <fill>
                <patternFill>
                  <bgColor rgb="FFFFC7CE"/>
                </patternFill>
              </fill>
            </x14:dxf>
          </x14:cfRule>
          <x14:cfRule type="containsText" priority="34" operator="containsText" id="{02599DEF-0D24-4A56-9655-96EC4A5EC84B}">
            <xm:f>NOT(ISERROR(SEARCH(Listas!$D$3,E23)))</xm:f>
            <xm:f>Listas!$D$3</xm:f>
            <x14:dxf>
              <font>
                <color rgb="FF9C5700"/>
              </font>
              <fill>
                <patternFill>
                  <bgColor rgb="FFFFEB9C"/>
                </patternFill>
              </fill>
            </x14:dxf>
          </x14:cfRule>
          <x14:cfRule type="containsText" priority="35" operator="containsText" id="{6A63547D-83A1-4590-BBAC-96BB811C5F3C}">
            <xm:f>NOT(ISERROR(SEARCH(Listas!$D$2,E23)))</xm:f>
            <xm:f>Listas!$D$2</xm:f>
            <x14:dxf>
              <font>
                <color rgb="FF006100"/>
              </font>
              <fill>
                <patternFill>
                  <bgColor rgb="FFC6EFCE"/>
                </patternFill>
              </fill>
            </x14:dxf>
          </x14:cfRule>
          <xm:sqref>E23:E27</xm:sqref>
        </x14:conditionalFormatting>
        <x14:conditionalFormatting xmlns:xm="http://schemas.microsoft.com/office/excel/2006/main">
          <x14:cfRule type="containsText" priority="9" operator="containsText" id="{D9217D36-762B-45C0-BE50-389C22FCDBDD}">
            <xm:f>NOT(ISERROR(SEARCH(Listas!$D$2,E33)))</xm:f>
            <xm:f>Listas!$D$2</xm:f>
            <x14:dxf>
              <font>
                <color rgb="FF006100"/>
              </font>
              <fill>
                <patternFill>
                  <bgColor rgb="FFC6EFCE"/>
                </patternFill>
              </fill>
            </x14:dxf>
          </x14:cfRule>
          <x14:cfRule type="containsText" priority="10" operator="containsText" id="{5A6B407A-B7E4-4951-B52B-DC88F78929F8}">
            <xm:f>NOT(ISERROR(SEARCH(Listas!$D$4,E33)))</xm:f>
            <xm:f>Listas!$D$4</xm:f>
            <x14:dxf>
              <font>
                <color rgb="FF9C0006"/>
              </font>
              <fill>
                <patternFill>
                  <bgColor rgb="FFFFC7CE"/>
                </patternFill>
              </fill>
            </x14:dxf>
          </x14:cfRule>
          <x14:cfRule type="containsText" priority="11" operator="containsText" id="{922EB6A2-0D83-4B80-8DA7-89B5A583A80A}">
            <xm:f>NOT(ISERROR(SEARCH(Listas!$D$3,E33)))</xm:f>
            <xm:f>Listas!$D$3</xm:f>
            <x14:dxf>
              <font>
                <color rgb="FF9C5700"/>
              </font>
              <fill>
                <patternFill>
                  <bgColor rgb="FFFFEB9C"/>
                </patternFill>
              </fill>
            </x14:dxf>
          </x14:cfRule>
          <x14:cfRule type="containsText" priority="12" operator="containsText" id="{EDC884D3-74AE-451D-89F2-96F9EFB9CD70}">
            <xm:f>NOT(ISERROR(SEARCH(Listas!$D$2,E33)))</xm:f>
            <xm:f>Listas!$D$2</xm:f>
            <x14:dxf>
              <font>
                <color rgb="FF006100"/>
              </font>
              <fill>
                <patternFill>
                  <bgColor rgb="FFC6EFCE"/>
                </patternFill>
              </fill>
            </x14:dxf>
          </x14:cfRule>
          <xm:sqref>E33:E37</xm:sqref>
        </x14:conditionalFormatting>
        <x14:conditionalFormatting xmlns:xm="http://schemas.microsoft.com/office/excel/2006/main">
          <x14:cfRule type="containsText" priority="1" operator="containsText" id="{2434797A-4633-4C59-B106-D4856CD3C123}">
            <xm:f>NOT(ISERROR(SEARCH(Listas!$D$2,E41)))</xm:f>
            <xm:f>Listas!$D$2</xm:f>
            <x14:dxf>
              <font>
                <color rgb="FF006100"/>
              </font>
              <fill>
                <patternFill>
                  <bgColor rgb="FFC6EFCE"/>
                </patternFill>
              </fill>
            </x14:dxf>
          </x14:cfRule>
          <x14:cfRule type="containsText" priority="2" operator="containsText" id="{9FAA5B9E-F154-460B-BD16-AED6E96F2149}">
            <xm:f>NOT(ISERROR(SEARCH(Listas!$D$4,E41)))</xm:f>
            <xm:f>Listas!$D$4</xm:f>
            <x14:dxf>
              <font>
                <color rgb="FF9C0006"/>
              </font>
              <fill>
                <patternFill>
                  <bgColor rgb="FFFFC7CE"/>
                </patternFill>
              </fill>
            </x14:dxf>
          </x14:cfRule>
          <x14:cfRule type="containsText" priority="3" operator="containsText" id="{CC7904DC-2107-4977-A33E-440617137196}">
            <xm:f>NOT(ISERROR(SEARCH(Listas!$D$3,E41)))</xm:f>
            <xm:f>Listas!$D$3</xm:f>
            <x14:dxf>
              <font>
                <color rgb="FF9C5700"/>
              </font>
              <fill>
                <patternFill>
                  <bgColor rgb="FFFFEB9C"/>
                </patternFill>
              </fill>
            </x14:dxf>
          </x14:cfRule>
          <x14:cfRule type="containsText" priority="4" operator="containsText" id="{3B3BD9AB-5036-43FF-B6A6-45493577CB92}">
            <xm:f>NOT(ISERROR(SEARCH(Listas!$D$2,E41)))</xm:f>
            <xm:f>Listas!$D$2</xm:f>
            <x14:dxf>
              <font>
                <color rgb="FF006100"/>
              </font>
              <fill>
                <patternFill>
                  <bgColor rgb="FFC6EFCE"/>
                </patternFill>
              </fill>
            </x14:dxf>
          </x14:cfRule>
          <xm:sqref>E41:F41</xm:sqref>
        </x14:conditionalFormatting>
        <x14:conditionalFormatting xmlns:xm="http://schemas.microsoft.com/office/excel/2006/main">
          <x14:cfRule type="containsText" priority="13" operator="containsText" id="{4FF60ED8-B3B1-4F27-9507-4A25FF75FEA7}">
            <xm:f>NOT(ISERROR(SEARCH(Listas!$D$2,K23)))</xm:f>
            <xm:f>Listas!$D$2</xm:f>
            <x14:dxf>
              <font>
                <color rgb="FF006100"/>
              </font>
              <fill>
                <patternFill>
                  <bgColor rgb="FFC6EFCE"/>
                </patternFill>
              </fill>
            </x14:dxf>
          </x14:cfRule>
          <x14:cfRule type="containsText" priority="14" operator="containsText" id="{7B2BC727-C8D4-4E7F-9EBD-34F1427A0376}">
            <xm:f>NOT(ISERROR(SEARCH(Listas!$D$4,K23)))</xm:f>
            <xm:f>Listas!$D$4</xm:f>
            <x14:dxf>
              <font>
                <color rgb="FF9C0006"/>
              </font>
              <fill>
                <patternFill>
                  <bgColor rgb="FFFFC7CE"/>
                </patternFill>
              </fill>
            </x14:dxf>
          </x14:cfRule>
          <x14:cfRule type="containsText" priority="15" operator="containsText" id="{D4F07B55-1FD2-4359-B7D7-BFBEE78F01DB}">
            <xm:f>NOT(ISERROR(SEARCH(Listas!$D$3,K23)))</xm:f>
            <xm:f>Listas!$D$3</xm:f>
            <x14:dxf>
              <font>
                <color rgb="FF9C5700"/>
              </font>
              <fill>
                <patternFill>
                  <bgColor rgb="FFFFEB9C"/>
                </patternFill>
              </fill>
            </x14:dxf>
          </x14:cfRule>
          <x14:cfRule type="containsText" priority="16" operator="containsText" id="{3A68DCDB-C7E0-4875-BB76-B38F51DCFE87}">
            <xm:f>NOT(ISERROR(SEARCH(Listas!$D$2,K23)))</xm:f>
            <xm:f>Listas!$D$2</xm:f>
            <x14:dxf>
              <font>
                <color rgb="FF006100"/>
              </font>
              <fill>
                <patternFill>
                  <bgColor rgb="FFC6EFCE"/>
                </patternFill>
              </fill>
            </x14:dxf>
          </x14:cfRule>
          <xm:sqref>K23:K27</xm:sqref>
        </x14:conditionalFormatting>
        <x14:conditionalFormatting xmlns:xm="http://schemas.microsoft.com/office/excel/2006/main">
          <x14:cfRule type="containsText" priority="5" operator="containsText" id="{5FF1FEE2-7037-4068-BD3C-58A39447D485}">
            <xm:f>NOT(ISERROR(SEARCH(Listas!$D$2,K33)))</xm:f>
            <xm:f>Listas!$D$2</xm:f>
            <x14:dxf>
              <font>
                <color rgb="FF006100"/>
              </font>
              <fill>
                <patternFill>
                  <bgColor rgb="FFC6EFCE"/>
                </patternFill>
              </fill>
            </x14:dxf>
          </x14:cfRule>
          <x14:cfRule type="containsText" priority="6" operator="containsText" id="{500C4FB2-0D1C-4B72-9AB6-CAC1DF89334F}">
            <xm:f>NOT(ISERROR(SEARCH(Listas!$D$4,K33)))</xm:f>
            <xm:f>Listas!$D$4</xm:f>
            <x14:dxf>
              <font>
                <color rgb="FF9C0006"/>
              </font>
              <fill>
                <patternFill>
                  <bgColor rgb="FFFFC7CE"/>
                </patternFill>
              </fill>
            </x14:dxf>
          </x14:cfRule>
          <x14:cfRule type="containsText" priority="7" operator="containsText" id="{0B2772E2-6DD7-49F4-A47D-2C7AAC5904E1}">
            <xm:f>NOT(ISERROR(SEARCH(Listas!$D$3,K33)))</xm:f>
            <xm:f>Listas!$D$3</xm:f>
            <x14:dxf>
              <font>
                <color rgb="FF9C5700"/>
              </font>
              <fill>
                <patternFill>
                  <bgColor rgb="FFFFEB9C"/>
                </patternFill>
              </fill>
            </x14:dxf>
          </x14:cfRule>
          <x14:cfRule type="containsText" priority="8" operator="containsText" id="{366EC582-18B2-47AB-9719-5236230919E3}">
            <xm:f>NOT(ISERROR(SEARCH(Listas!$D$2,K33)))</xm:f>
            <xm:f>Listas!$D$2</xm:f>
            <x14:dxf>
              <font>
                <color rgb="FF006100"/>
              </font>
              <fill>
                <patternFill>
                  <bgColor rgb="FFC6EFCE"/>
                </patternFill>
              </fill>
            </x14:dxf>
          </x14:cfRule>
          <xm:sqref>K33:K37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102F732-30BF-46AF-A7E8-BEDACC18ADAE}">
          <x14:formula1>
            <xm:f>Listas!$C$2:$C$4</xm:f>
          </x14:formula1>
          <xm:sqref>D9:D11 J23:J27 D23:D27 D33:D37 J33:J37 D41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37957-CC09-4435-B4D4-FA55C93C3B3D}">
  <dimension ref="B2:F96"/>
  <sheetViews>
    <sheetView showGridLines="0" topLeftCell="A2" zoomScaleNormal="100" workbookViewId="0">
      <selection activeCell="G15" sqref="G15"/>
    </sheetView>
  </sheetViews>
  <sheetFormatPr baseColWidth="10" defaultColWidth="10.7109375" defaultRowHeight="15"/>
  <cols>
    <col min="2" max="2" width="20.28515625" customWidth="1"/>
    <col min="3" max="5" width="31.5703125" customWidth="1"/>
    <col min="6" max="6" width="8.140625" customWidth="1"/>
    <col min="7" max="7" width="11.42578125" customWidth="1"/>
  </cols>
  <sheetData>
    <row r="2" spans="2:5">
      <c r="B2" s="254" t="s">
        <v>292</v>
      </c>
      <c r="C2" s="254"/>
      <c r="D2" s="254"/>
      <c r="E2" s="254"/>
    </row>
    <row r="3" spans="2:5">
      <c r="B3" s="254"/>
      <c r="C3" s="254"/>
      <c r="D3" s="254"/>
      <c r="E3" s="254"/>
    </row>
    <row r="4" spans="2:5">
      <c r="B4" s="254"/>
      <c r="C4" s="254"/>
      <c r="D4" s="254"/>
      <c r="E4" s="254"/>
    </row>
    <row r="5" spans="2:5" ht="14.45" customHeight="1">
      <c r="B5" s="82" t="s">
        <v>291</v>
      </c>
      <c r="C5" s="82"/>
      <c r="D5" s="82"/>
      <c r="E5" s="82"/>
    </row>
    <row r="6" spans="2:5" ht="126.6" customHeight="1">
      <c r="B6" s="247" t="s">
        <v>293</v>
      </c>
      <c r="C6" s="247"/>
      <c r="D6" s="247"/>
      <c r="E6" s="247"/>
    </row>
    <row r="7" spans="2:5" ht="14.45" customHeight="1">
      <c r="B7" s="82"/>
      <c r="C7" s="82"/>
      <c r="D7" s="82"/>
      <c r="E7" s="82"/>
    </row>
    <row r="8" spans="2:5">
      <c r="B8" s="7"/>
      <c r="C8" s="7"/>
      <c r="D8" s="7"/>
      <c r="E8" s="7"/>
    </row>
    <row r="9" spans="2:5" ht="15.75">
      <c r="B9" s="126" t="s">
        <v>91</v>
      </c>
      <c r="C9" s="126" t="s">
        <v>92</v>
      </c>
      <c r="D9" s="126" t="s">
        <v>93</v>
      </c>
      <c r="E9" s="126" t="s">
        <v>94</v>
      </c>
    </row>
    <row r="10" spans="2:5" ht="47.65" customHeight="1">
      <c r="B10" s="113" t="s">
        <v>0</v>
      </c>
      <c r="C10" s="124">
        <f>IF(SUM('2. Def y Prior Criterios Eva'!D23:D27) =0, 0,(+SUM('2. Def y Prior Criterios Eva'!D23:D27)))</f>
        <v>4</v>
      </c>
      <c r="D10" s="125">
        <f>IF(C10="0","",+(C10/$C$15)*0.25)</f>
        <v>8.3333333333333329E-2</v>
      </c>
      <c r="E10" s="17">
        <v>0.09</v>
      </c>
    </row>
    <row r="11" spans="2:5" ht="47.65" customHeight="1">
      <c r="B11" s="51" t="s">
        <v>4</v>
      </c>
      <c r="C11" s="124">
        <f>IF(SUM('2. Def y Prior Criterios Eva'!J21:J25) =0, 0,+SUM('2. Def y Prior Criterios Eva'!J21:J25))</f>
        <v>1</v>
      </c>
      <c r="D11" s="125">
        <f>IF(C11="0","",+(C11/$C$15)*0.25)</f>
        <v>2.0833333333333332E-2</v>
      </c>
      <c r="E11" s="17">
        <v>0.02</v>
      </c>
    </row>
    <row r="12" spans="2:5" ht="47.65" customHeight="1">
      <c r="B12" s="51" t="s">
        <v>8</v>
      </c>
      <c r="C12" s="124">
        <f>IF(SUM('2. Def y Prior Criterios Eva'!D33:D37) =0, 0,+SUM('2. Def y Prior Criterios Eva'!D33:D37))</f>
        <v>4</v>
      </c>
      <c r="D12" s="125">
        <f>IF(C12="0","",+(C12/$C$15)*0.25)</f>
        <v>8.3333333333333329E-2</v>
      </c>
      <c r="E12" s="17">
        <v>0.08</v>
      </c>
    </row>
    <row r="13" spans="2:5" ht="47.65" customHeight="1">
      <c r="B13" s="65" t="s">
        <v>11</v>
      </c>
      <c r="C13" s="124">
        <f>IF(SUM('2. Def y Prior Criterios Eva'!J33:J37)=0, 0,+SUM('2. Def y Prior Criterios Eva'!J33:J37))</f>
        <v>0</v>
      </c>
      <c r="D13" s="125">
        <f>IF(C13="0","",+(C13/$C$15)*0.25)</f>
        <v>0</v>
      </c>
      <c r="E13" s="17">
        <v>0</v>
      </c>
    </row>
    <row r="14" spans="2:5" ht="28.15" customHeight="1">
      <c r="B14" s="118" t="s">
        <v>95</v>
      </c>
      <c r="C14" s="124">
        <f>IF(SUM('2. Def y Prior Criterios Eva'!D41)=0, 0,+SUM('2. Def y Prior Criterios Eva'!D41))</f>
        <v>3</v>
      </c>
      <c r="D14" s="125">
        <f>IF(C14="0","",+(C14/$C$15)*0.25)</f>
        <v>6.25E-2</v>
      </c>
      <c r="E14" s="17">
        <v>0.06</v>
      </c>
    </row>
    <row r="15" spans="2:5" ht="45" customHeight="1">
      <c r="B15" s="127" t="s">
        <v>96</v>
      </c>
      <c r="C15" s="18">
        <f>SUM(C10:C14)</f>
        <v>12</v>
      </c>
      <c r="D15" s="19">
        <f>+SUM(D10:D14)</f>
        <v>0.25</v>
      </c>
      <c r="E15" s="20">
        <f>+IF(SUM(E10:E14)&gt;25%, "La sumatoria debe ser igual o menor a 25%, por favor intentelo nuevamente.",SUM(E10:E14))</f>
        <v>0.25</v>
      </c>
    </row>
    <row r="16" spans="2:5">
      <c r="B16" s="7"/>
      <c r="C16" s="7"/>
      <c r="D16" s="7"/>
      <c r="E16" s="7"/>
    </row>
    <row r="17" spans="2:5">
      <c r="B17" s="7"/>
      <c r="C17" s="7"/>
      <c r="D17" s="7"/>
      <c r="E17" s="7"/>
    </row>
    <row r="18" spans="2:5">
      <c r="B18" s="7"/>
      <c r="C18" s="7"/>
      <c r="D18" s="7"/>
      <c r="E18" s="7"/>
    </row>
    <row r="19" spans="2:5">
      <c r="B19" s="7"/>
      <c r="C19" s="7"/>
      <c r="D19" s="7"/>
      <c r="E19" s="7"/>
    </row>
    <row r="20" spans="2:5">
      <c r="B20" s="7"/>
      <c r="C20" s="7"/>
      <c r="D20" s="7"/>
      <c r="E20" s="7"/>
    </row>
    <row r="21" spans="2:5">
      <c r="B21" s="7"/>
      <c r="C21" s="7"/>
      <c r="D21" s="7"/>
      <c r="E21" s="7"/>
    </row>
    <row r="22" spans="2:5">
      <c r="B22" s="7"/>
      <c r="C22" s="7"/>
      <c r="D22" s="7"/>
      <c r="E22" s="7"/>
    </row>
    <row r="23" spans="2:5">
      <c r="B23" s="7"/>
      <c r="C23" s="7"/>
      <c r="D23" s="7"/>
      <c r="E23" s="7"/>
    </row>
    <row r="24" spans="2:5">
      <c r="B24" s="7"/>
      <c r="C24" s="7"/>
      <c r="D24" s="7"/>
      <c r="E24" s="7"/>
    </row>
    <row r="25" spans="2:5">
      <c r="B25" s="7"/>
      <c r="C25" s="7"/>
      <c r="D25" s="7"/>
      <c r="E25" s="7"/>
    </row>
    <row r="26" spans="2:5">
      <c r="B26" s="7"/>
      <c r="C26" s="7"/>
      <c r="D26" s="7"/>
      <c r="E26" s="7"/>
    </row>
    <row r="27" spans="2:5">
      <c r="B27" s="7"/>
      <c r="C27" s="7"/>
      <c r="D27" s="7"/>
      <c r="E27" s="7"/>
    </row>
    <row r="28" spans="2:5">
      <c r="B28" s="7"/>
      <c r="C28" s="7"/>
      <c r="D28" s="7"/>
      <c r="E28" s="7"/>
    </row>
    <row r="29" spans="2:5">
      <c r="B29" s="7"/>
      <c r="C29" s="7"/>
      <c r="D29" s="7"/>
      <c r="E29" s="7"/>
    </row>
    <row r="30" spans="2:5">
      <c r="B30" s="7"/>
      <c r="C30" s="7"/>
      <c r="D30" s="7"/>
      <c r="E30" s="7"/>
    </row>
    <row r="31" spans="2:5">
      <c r="B31" s="7"/>
      <c r="C31" s="7"/>
      <c r="D31" s="7"/>
      <c r="E31" s="7"/>
    </row>
    <row r="32" spans="2:5">
      <c r="B32" s="7"/>
      <c r="C32" s="7"/>
      <c r="D32" s="7"/>
      <c r="E32" s="7"/>
    </row>
    <row r="33" spans="2:6">
      <c r="B33" s="7"/>
      <c r="C33" s="7"/>
      <c r="D33" s="7"/>
      <c r="E33" s="7"/>
    </row>
    <row r="34" spans="2:6">
      <c r="B34" s="7"/>
      <c r="C34" s="7"/>
      <c r="D34" s="7"/>
      <c r="E34" s="7"/>
    </row>
    <row r="35" spans="2:6">
      <c r="B35" s="7"/>
      <c r="C35" s="7"/>
      <c r="D35" s="7"/>
      <c r="E35" s="7"/>
    </row>
    <row r="36" spans="2:6">
      <c r="B36" s="7"/>
      <c r="C36" s="7"/>
      <c r="D36" s="7"/>
      <c r="E36" s="7"/>
    </row>
    <row r="37" spans="2:6">
      <c r="B37" s="7"/>
      <c r="C37" s="7"/>
      <c r="D37" s="7"/>
      <c r="E37" s="7"/>
    </row>
    <row r="38" spans="2:6">
      <c r="B38" s="7"/>
      <c r="C38" s="7"/>
      <c r="D38" s="7"/>
      <c r="E38" s="7"/>
    </row>
    <row r="39" spans="2:6">
      <c r="B39" s="7"/>
      <c r="C39" s="7"/>
      <c r="D39" s="7"/>
      <c r="E39" s="7"/>
    </row>
    <row r="40" spans="2:6">
      <c r="B40" s="7"/>
      <c r="C40" s="7"/>
      <c r="D40" s="7"/>
      <c r="E40" s="7"/>
    </row>
    <row r="41" spans="2:6">
      <c r="B41" s="7"/>
      <c r="C41" s="7"/>
      <c r="D41" s="7"/>
      <c r="E41" s="7"/>
    </row>
    <row r="42" spans="2:6">
      <c r="B42" s="7"/>
      <c r="C42" s="7"/>
      <c r="D42" s="7"/>
      <c r="E42" s="7"/>
      <c r="F42" s="7"/>
    </row>
    <row r="43" spans="2:6">
      <c r="B43" s="7"/>
      <c r="C43" s="7"/>
      <c r="D43" s="7"/>
      <c r="E43" s="7"/>
      <c r="F43" s="7"/>
    </row>
    <row r="44" spans="2:6">
      <c r="B44" s="7"/>
      <c r="C44" s="7"/>
      <c r="D44" s="7"/>
      <c r="E44" s="7"/>
      <c r="F44" s="7"/>
    </row>
    <row r="45" spans="2:6">
      <c r="B45" s="7"/>
      <c r="C45" s="7"/>
      <c r="D45" s="7"/>
      <c r="E45" s="7"/>
      <c r="F45" s="7"/>
    </row>
    <row r="46" spans="2:6">
      <c r="B46" s="7"/>
      <c r="C46" s="7"/>
      <c r="D46" s="7"/>
      <c r="E46" s="7"/>
      <c r="F46" s="7"/>
    </row>
    <row r="47" spans="2:6">
      <c r="B47" s="7"/>
      <c r="C47" s="7"/>
      <c r="D47" s="7"/>
      <c r="E47" s="7"/>
      <c r="F47" s="7"/>
    </row>
    <row r="48" spans="2:6">
      <c r="B48" s="7"/>
      <c r="C48" s="7"/>
      <c r="D48" s="7"/>
      <c r="E48" s="7"/>
      <c r="F48" s="7"/>
    </row>
    <row r="49" spans="2:6">
      <c r="B49" s="7"/>
      <c r="C49" s="7"/>
      <c r="D49" s="7"/>
      <c r="E49" s="7"/>
      <c r="F49" s="7"/>
    </row>
    <row r="50" spans="2:6">
      <c r="B50" s="7"/>
      <c r="C50" s="7"/>
      <c r="D50" s="7"/>
      <c r="E50" s="7"/>
      <c r="F50" s="7"/>
    </row>
    <row r="51" spans="2:6">
      <c r="B51" s="7"/>
      <c r="C51" s="7"/>
      <c r="D51" s="7"/>
      <c r="E51" s="7"/>
      <c r="F51" s="7"/>
    </row>
    <row r="52" spans="2:6">
      <c r="B52" s="7"/>
      <c r="C52" s="7"/>
      <c r="D52" s="7"/>
      <c r="E52" s="7"/>
      <c r="F52" s="7"/>
    </row>
    <row r="53" spans="2:6">
      <c r="B53" s="7"/>
      <c r="C53" s="7"/>
      <c r="D53" s="7"/>
      <c r="E53" s="7"/>
      <c r="F53" s="7"/>
    </row>
    <row r="54" spans="2:6">
      <c r="B54" s="7"/>
      <c r="C54" s="7"/>
      <c r="D54" s="7"/>
      <c r="E54" s="7"/>
      <c r="F54" s="7"/>
    </row>
    <row r="55" spans="2:6">
      <c r="B55" s="7"/>
      <c r="C55" s="7"/>
      <c r="D55" s="7"/>
      <c r="E55" s="7"/>
      <c r="F55" s="7"/>
    </row>
    <row r="56" spans="2:6">
      <c r="B56" s="7"/>
      <c r="C56" s="7"/>
      <c r="D56" s="7"/>
      <c r="E56" s="7"/>
      <c r="F56" s="7"/>
    </row>
    <row r="57" spans="2:6">
      <c r="B57" s="7"/>
      <c r="C57" s="7"/>
      <c r="D57" s="7"/>
      <c r="E57" s="7"/>
      <c r="F57" s="7"/>
    </row>
    <row r="58" spans="2:6">
      <c r="B58" s="7"/>
      <c r="C58" s="7"/>
      <c r="D58" s="7"/>
      <c r="E58" s="7"/>
      <c r="F58" s="7"/>
    </row>
    <row r="59" spans="2:6">
      <c r="B59" s="7"/>
      <c r="C59" s="7"/>
      <c r="D59" s="7"/>
      <c r="E59" s="7"/>
      <c r="F59" s="7"/>
    </row>
    <row r="60" spans="2:6">
      <c r="B60" s="7"/>
      <c r="C60" s="7"/>
      <c r="D60" s="7"/>
      <c r="E60" s="7"/>
      <c r="F60" s="7"/>
    </row>
    <row r="61" spans="2:6">
      <c r="B61" s="7"/>
      <c r="C61" s="7"/>
      <c r="D61" s="7"/>
      <c r="E61" s="7"/>
      <c r="F61" s="7"/>
    </row>
    <row r="62" spans="2:6">
      <c r="B62" s="7"/>
      <c r="C62" s="7"/>
      <c r="D62" s="7"/>
      <c r="E62" s="7"/>
      <c r="F62" s="7"/>
    </row>
    <row r="63" spans="2:6">
      <c r="B63" s="7"/>
      <c r="C63" s="7"/>
      <c r="D63" s="7"/>
      <c r="E63" s="7"/>
      <c r="F63" s="7"/>
    </row>
    <row r="64" spans="2:6">
      <c r="B64" s="7"/>
      <c r="C64" s="7"/>
      <c r="D64" s="7"/>
      <c r="E64" s="7"/>
      <c r="F64" s="7"/>
    </row>
    <row r="65" spans="2:6">
      <c r="B65" s="7"/>
      <c r="C65" s="7"/>
      <c r="D65" s="7"/>
      <c r="E65" s="7"/>
      <c r="F65" s="7"/>
    </row>
    <row r="66" spans="2:6">
      <c r="B66" s="7"/>
      <c r="C66" s="7"/>
      <c r="D66" s="7"/>
      <c r="E66" s="7"/>
      <c r="F66" s="7"/>
    </row>
    <row r="67" spans="2:6">
      <c r="B67" s="7"/>
      <c r="C67" s="7"/>
      <c r="D67" s="7"/>
      <c r="E67" s="7"/>
      <c r="F67" s="7"/>
    </row>
    <row r="68" spans="2:6">
      <c r="B68" s="7"/>
      <c r="C68" s="7"/>
      <c r="D68" s="7"/>
      <c r="E68" s="7"/>
      <c r="F68" s="7"/>
    </row>
    <row r="69" spans="2:6">
      <c r="B69" s="7"/>
      <c r="C69" s="7"/>
      <c r="D69" s="7"/>
      <c r="E69" s="7"/>
      <c r="F69" s="7"/>
    </row>
    <row r="70" spans="2:6">
      <c r="B70" s="7"/>
      <c r="C70" s="7"/>
      <c r="D70" s="7"/>
      <c r="E70" s="7"/>
      <c r="F70" s="7"/>
    </row>
    <row r="71" spans="2:6">
      <c r="B71" s="7"/>
      <c r="C71" s="7"/>
      <c r="D71" s="7"/>
      <c r="E71" s="7"/>
      <c r="F71" s="7"/>
    </row>
    <row r="72" spans="2:6">
      <c r="B72" s="7"/>
      <c r="C72" s="7"/>
      <c r="D72" s="7"/>
      <c r="E72" s="7"/>
      <c r="F72" s="7"/>
    </row>
    <row r="73" spans="2:6">
      <c r="B73" s="7"/>
      <c r="C73" s="7"/>
      <c r="D73" s="7"/>
      <c r="E73" s="7"/>
      <c r="F73" s="7"/>
    </row>
    <row r="74" spans="2:6">
      <c r="B74" s="7"/>
      <c r="C74" s="7"/>
      <c r="D74" s="7"/>
      <c r="E74" s="7"/>
      <c r="F74" s="7"/>
    </row>
    <row r="75" spans="2:6">
      <c r="B75" s="7"/>
      <c r="C75" s="7"/>
      <c r="D75" s="7"/>
      <c r="E75" s="7"/>
      <c r="F75" s="7"/>
    </row>
    <row r="76" spans="2:6">
      <c r="B76" s="7"/>
      <c r="C76" s="7"/>
      <c r="D76" s="7"/>
      <c r="E76" s="7"/>
      <c r="F76" s="7"/>
    </row>
    <row r="77" spans="2:6">
      <c r="B77" s="7"/>
      <c r="C77" s="7"/>
      <c r="D77" s="7"/>
      <c r="E77" s="7"/>
      <c r="F77" s="7"/>
    </row>
    <row r="78" spans="2:6">
      <c r="B78" s="7"/>
      <c r="C78" s="7"/>
      <c r="D78" s="7"/>
      <c r="E78" s="7"/>
      <c r="F78" s="7"/>
    </row>
    <row r="79" spans="2:6">
      <c r="B79" s="7"/>
      <c r="C79" s="7"/>
      <c r="D79" s="7"/>
      <c r="E79" s="7"/>
      <c r="F79" s="7"/>
    </row>
    <row r="80" spans="2:6">
      <c r="B80" s="7"/>
      <c r="C80" s="7"/>
      <c r="D80" s="7"/>
      <c r="E80" s="7"/>
      <c r="F80" s="7"/>
    </row>
    <row r="81" spans="2:6">
      <c r="B81" s="7"/>
      <c r="C81" s="7"/>
      <c r="D81" s="7"/>
      <c r="E81" s="7"/>
      <c r="F81" s="7"/>
    </row>
    <row r="82" spans="2:6">
      <c r="B82" s="7"/>
      <c r="C82" s="7"/>
      <c r="D82" s="7"/>
      <c r="E82" s="7"/>
      <c r="F82" s="7"/>
    </row>
    <row r="83" spans="2:6">
      <c r="B83" s="7"/>
      <c r="C83" s="7"/>
      <c r="D83" s="7"/>
      <c r="E83" s="7"/>
      <c r="F83" s="7"/>
    </row>
    <row r="84" spans="2:6">
      <c r="B84" s="7"/>
      <c r="C84" s="7"/>
      <c r="D84" s="7"/>
      <c r="E84" s="7"/>
      <c r="F84" s="7"/>
    </row>
    <row r="85" spans="2:6">
      <c r="B85" s="7"/>
      <c r="C85" s="7"/>
      <c r="D85" s="7"/>
      <c r="E85" s="7"/>
      <c r="F85" s="7"/>
    </row>
    <row r="86" spans="2:6">
      <c r="B86" s="7"/>
      <c r="C86" s="7"/>
      <c r="D86" s="7"/>
      <c r="E86" s="7"/>
      <c r="F86" s="7"/>
    </row>
    <row r="87" spans="2:6">
      <c r="B87" s="7"/>
      <c r="C87" s="7"/>
      <c r="D87" s="7"/>
      <c r="E87" s="7"/>
      <c r="F87" s="7"/>
    </row>
    <row r="88" spans="2:6">
      <c r="B88" s="7"/>
      <c r="C88" s="7"/>
      <c r="D88" s="7"/>
      <c r="E88" s="7"/>
      <c r="F88" s="7"/>
    </row>
    <row r="89" spans="2:6">
      <c r="B89" s="7"/>
      <c r="C89" s="7"/>
      <c r="D89" s="7"/>
      <c r="E89" s="7"/>
      <c r="F89" s="7"/>
    </row>
    <row r="90" spans="2:6">
      <c r="B90" s="7"/>
      <c r="C90" s="7"/>
      <c r="D90" s="7"/>
      <c r="E90" s="7"/>
      <c r="F90" s="7"/>
    </row>
    <row r="91" spans="2:6">
      <c r="B91" s="7"/>
      <c r="C91" s="7"/>
      <c r="D91" s="7"/>
      <c r="E91" s="7"/>
      <c r="F91" s="7"/>
    </row>
    <row r="92" spans="2:6">
      <c r="B92" s="7"/>
      <c r="C92" s="7"/>
      <c r="D92" s="7"/>
      <c r="E92" s="7"/>
      <c r="F92" s="7"/>
    </row>
    <row r="93" spans="2:6">
      <c r="B93" s="7"/>
      <c r="C93" s="7"/>
      <c r="D93" s="7"/>
      <c r="E93" s="7"/>
      <c r="F93" s="7"/>
    </row>
    <row r="94" spans="2:6">
      <c r="B94" s="7"/>
      <c r="C94" s="7"/>
      <c r="D94" s="7"/>
      <c r="E94" s="7"/>
      <c r="F94" s="7"/>
    </row>
    <row r="95" spans="2:6">
      <c r="B95" s="7"/>
      <c r="C95" s="7"/>
      <c r="D95" s="7"/>
      <c r="E95" s="7"/>
      <c r="F95" s="7"/>
    </row>
    <row r="96" spans="2:6">
      <c r="B96" s="7"/>
      <c r="C96" s="7"/>
      <c r="D96" s="7"/>
      <c r="E96" s="7"/>
      <c r="F96" s="7"/>
    </row>
  </sheetData>
  <mergeCells count="2">
    <mergeCell ref="B2:E4"/>
    <mergeCell ref="B6:E6"/>
  </mergeCells>
  <conditionalFormatting sqref="C10:C13">
    <cfRule type="containsText" dxfId="111" priority="1" operator="containsText" text="Recuerde que es obligatorio agregar al menos un criterio para esta categoría.">
      <formula>NOT(ISERROR(SEARCH("Recuerde que es obligatorio agregar al menos un criterio para esta categoría.",C10)))</formula>
    </cfRule>
  </conditionalFormatting>
  <conditionalFormatting sqref="E15">
    <cfRule type="cellIs" dxfId="110" priority="2" operator="between">
      <formula>0</formula>
      <formula>25</formula>
    </cfRule>
    <cfRule type="cellIs" dxfId="109" priority="3" operator="between">
      <formula>10</formula>
      <formula>25</formula>
    </cfRule>
    <cfRule type="containsText" dxfId="108" priority="4" operator="containsText" text="La sumatoria debe ser igual o menor a 25%, por favor intentelo nuevamente.">
      <formula>NOT(ISERROR(SEARCH("La sumatoria debe ser igual o menor a 25%, por favor intentelo nuevamente.",E15)))</formula>
    </cfRule>
    <cfRule type="containsText" dxfId="107" priority="5" operator="containsText" text="&quot;La sumatoria debe ser igual o menor a 25%, por favor intentelo nuevamente.&quot;">
      <formula>NOT(ISERROR(SEARCH("""La sumatoria debe ser igual o menor a 25%, por favor intentelo nuevamente.""",E15)))</formula>
    </cfRule>
  </conditionalFormatting>
  <dataValidations count="1">
    <dataValidation showInputMessage="1" showErrorMessage="1" sqref="E15" xr:uid="{D6F5AEB3-C62F-40BE-BF2C-23FF2414760D}"/>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A69B7-2F2B-41E2-BDDE-82B15F419479}">
  <dimension ref="B2:S18"/>
  <sheetViews>
    <sheetView showGridLines="0" topLeftCell="A3" zoomScaleNormal="100" workbookViewId="0">
      <pane xSplit="3" topLeftCell="D1" activePane="topRight" state="frozen"/>
      <selection activeCell="A10" sqref="A10"/>
      <selection pane="topRight" activeCell="B6" sqref="B6:C6"/>
    </sheetView>
  </sheetViews>
  <sheetFormatPr baseColWidth="10" defaultColWidth="10.7109375" defaultRowHeight="15"/>
  <cols>
    <col min="1" max="1" width="10.7109375" style="8" customWidth="1"/>
    <col min="2" max="2" width="15.5703125" style="8" customWidth="1"/>
    <col min="3" max="3" width="88.7109375" style="8" customWidth="1"/>
    <col min="4" max="18" width="16" style="47" customWidth="1"/>
    <col min="19" max="19" width="19" style="8" customWidth="1"/>
    <col min="20" max="22" width="10.7109375" style="8"/>
    <col min="23" max="23" width="10.7109375" style="8" customWidth="1"/>
    <col min="24" max="16384" width="10.7109375" style="8"/>
  </cols>
  <sheetData>
    <row r="2" spans="2:19" ht="15" customHeight="1">
      <c r="B2" s="254" t="s">
        <v>294</v>
      </c>
      <c r="C2" s="254"/>
    </row>
    <row r="3" spans="2:19" ht="15" customHeight="1">
      <c r="B3" s="254"/>
      <c r="C3" s="254"/>
    </row>
    <row r="4" spans="2:19" ht="15" customHeight="1">
      <c r="B4" s="254"/>
      <c r="C4" s="254"/>
    </row>
    <row r="6" spans="2:19" ht="229.5" customHeight="1">
      <c r="B6" s="266" t="s">
        <v>296</v>
      </c>
      <c r="C6" s="266"/>
      <c r="D6" s="79"/>
    </row>
    <row r="7" spans="2:19" ht="11.45" customHeight="1">
      <c r="B7" s="252"/>
      <c r="C7" s="252"/>
      <c r="D7" s="59"/>
    </row>
    <row r="8" spans="2:19" ht="30">
      <c r="B8" s="131" t="str">
        <f>+'2. Def y Prior Criterios Eva'!B22</f>
        <v>ID</v>
      </c>
      <c r="C8" s="131" t="s">
        <v>220</v>
      </c>
      <c r="D8" s="132" t="str">
        <f>+'1.1 Def Cond Adminis'!C8</f>
        <v>Admisibilidad 1</v>
      </c>
      <c r="E8" s="132" t="str">
        <f>+'1.1 Def Cond Adminis'!C9</f>
        <v>Admisibilidad 2</v>
      </c>
      <c r="F8" s="132" t="str">
        <f>+'1.1 Def Cond Adminis'!$C10</f>
        <v>Admisibilidad 3</v>
      </c>
      <c r="G8" s="132" t="str">
        <f>+'1.1 Def Cond Adminis'!$C11</f>
        <v>Admisibilidad 4</v>
      </c>
      <c r="H8" s="132" t="str">
        <f>+'1.1 Def Cond Adminis'!$C12</f>
        <v>Admisibilidad 5</v>
      </c>
      <c r="I8" s="132" t="str">
        <f>+'1.1 Def Cond Adminis'!$C13</f>
        <v>Admisibilidad 6</v>
      </c>
      <c r="J8" s="132" t="str">
        <f>+'1.1 Def Cond Adminis'!$C14</f>
        <v>Admisibilidad 7</v>
      </c>
      <c r="K8" s="132" t="str">
        <f>+'1.1 Def Cond Adminis'!$C15</f>
        <v>Admisibilidad 8</v>
      </c>
      <c r="L8" s="132" t="str">
        <f>+'1.1 Def Cond Adminis'!$C16</f>
        <v>Admisibilidad 9</v>
      </c>
      <c r="M8" s="132" t="str">
        <f>+'1.1 Def Cond Adminis'!$C17</f>
        <v>Admisibilidad 10</v>
      </c>
      <c r="N8" s="132" t="str">
        <f>+'1.1 Def Cond Adminis'!$C18</f>
        <v>Admisibilidad 11</v>
      </c>
      <c r="O8" s="132" t="str">
        <f>+'1.1 Def Cond Adminis'!$C19</f>
        <v>Admisibilidad 12</v>
      </c>
      <c r="P8" s="132" t="str">
        <f>+'1.1 Def Cond Adminis'!$C20</f>
        <v>Admisibilidad 13</v>
      </c>
      <c r="Q8" s="132" t="str">
        <f>+'1.1 Def Cond Adminis'!$C21</f>
        <v>Admisibilidad 14</v>
      </c>
      <c r="R8" s="132" t="str">
        <f>+'1.1 Def Cond Adminis'!$C22</f>
        <v>Admisibilidad 15</v>
      </c>
      <c r="S8" s="133" t="s">
        <v>47</v>
      </c>
    </row>
    <row r="9" spans="2:19" ht="15.75">
      <c r="B9" s="134" t="s">
        <v>48</v>
      </c>
      <c r="C9" s="129" t="s">
        <v>49</v>
      </c>
      <c r="D9" s="135" t="s">
        <v>6</v>
      </c>
      <c r="E9" s="135" t="s">
        <v>2</v>
      </c>
      <c r="F9" s="135" t="s">
        <v>2</v>
      </c>
      <c r="G9" s="135"/>
      <c r="H9" s="135"/>
      <c r="I9" s="135"/>
      <c r="J9" s="135"/>
      <c r="K9" s="135"/>
      <c r="L9" s="135"/>
      <c r="M9" s="135"/>
      <c r="N9" s="135"/>
      <c r="O9" s="135"/>
      <c r="P9" s="135"/>
      <c r="Q9" s="135"/>
      <c r="R9" s="135"/>
      <c r="S9" s="130" t="str">
        <f>IF(D9="No cumple","No cumple",IF(E9="No cumple","No cumple",IF(F9="No cumple","No cumple",IF(G9="No cumple","No cumple",IF(H9="No cumple","No cumple",IF(I9="No cumple","No cumple",IF(J9="No cumple","No cumple",IF(K9="No cumple","No cumple",IF(L9="No cumple","No cumple",IF(M9="No cumple","No cumple",IF(N9="No cumple","No cumple",IF(O9="No cumple","No cumple",IF(P9="No cumple","No cumple",IF(Q9="No cumple","No cumple",IF(R9="No cumple","No cumple","Cumple")))))))))))))))</f>
        <v>No cumple</v>
      </c>
    </row>
    <row r="10" spans="2:19" ht="15.75">
      <c r="B10" s="134" t="s">
        <v>50</v>
      </c>
      <c r="C10" s="129" t="s">
        <v>51</v>
      </c>
      <c r="D10" s="135" t="s">
        <v>2</v>
      </c>
      <c r="E10" s="135" t="s">
        <v>10</v>
      </c>
      <c r="F10" s="135" t="s">
        <v>6</v>
      </c>
      <c r="G10" s="135"/>
      <c r="H10" s="135"/>
      <c r="I10" s="135"/>
      <c r="J10" s="135"/>
      <c r="K10" s="135"/>
      <c r="L10" s="135"/>
      <c r="M10" s="135"/>
      <c r="N10" s="135"/>
      <c r="O10" s="135"/>
      <c r="P10" s="135"/>
      <c r="Q10" s="135"/>
      <c r="R10" s="135"/>
      <c r="S10" s="130" t="str">
        <f t="shared" ref="S10:S18" si="0">IF(D10="No cumple","No cumple",IF(E10="No cumple","No cumple",IF(F10="No cumple","No cumple",IF(G10="No cumple","No cumple",IF(H10="No cumple","No cumple",IF(I10="No cumple","No cumple",IF(J10="No cumple","No cumple",IF(K10="No cumple","No cumple",IF(L10="No cumple","No cumple",IF(M10="No cumple","No cumple",IF(N10="No cumple","No cumple",IF(O10="No cumple","No cumple",IF(P10="No cumple","No cumple",IF(Q10="No cumple","No cumple",IF(R10="No cumple","No cumple","Cumple")))))))))))))))</f>
        <v>No cumple</v>
      </c>
    </row>
    <row r="11" spans="2:19" ht="15.75">
      <c r="B11" s="134" t="s">
        <v>52</v>
      </c>
      <c r="C11" s="129" t="s">
        <v>53</v>
      </c>
      <c r="D11" s="135" t="s">
        <v>2</v>
      </c>
      <c r="E11" s="135" t="s">
        <v>6</v>
      </c>
      <c r="F11" s="135" t="s">
        <v>2</v>
      </c>
      <c r="G11" s="135"/>
      <c r="H11" s="135"/>
      <c r="I11" s="135"/>
      <c r="J11" s="135"/>
      <c r="K11" s="135"/>
      <c r="L11" s="135"/>
      <c r="M11" s="135"/>
      <c r="N11" s="135"/>
      <c r="O11" s="135"/>
      <c r="P11" s="135"/>
      <c r="Q11" s="135"/>
      <c r="R11" s="135"/>
      <c r="S11" s="130" t="str">
        <f t="shared" si="0"/>
        <v>No cumple</v>
      </c>
    </row>
    <row r="12" spans="2:19" ht="15.75">
      <c r="B12" s="134" t="s">
        <v>54</v>
      </c>
      <c r="C12" s="129" t="s">
        <v>55</v>
      </c>
      <c r="D12" s="135" t="s">
        <v>2</v>
      </c>
      <c r="E12" s="135" t="s">
        <v>2</v>
      </c>
      <c r="F12" s="135" t="s">
        <v>2</v>
      </c>
      <c r="G12" s="135"/>
      <c r="H12" s="135"/>
      <c r="I12" s="135"/>
      <c r="J12" s="135"/>
      <c r="K12" s="135"/>
      <c r="L12" s="135"/>
      <c r="M12" s="135"/>
      <c r="N12" s="135"/>
      <c r="O12" s="135"/>
      <c r="P12" s="135"/>
      <c r="Q12" s="135"/>
      <c r="R12" s="135"/>
      <c r="S12" s="130" t="str">
        <f t="shared" si="0"/>
        <v>Cumple</v>
      </c>
    </row>
    <row r="13" spans="2:19" ht="15.75">
      <c r="B13" s="134" t="s">
        <v>56</v>
      </c>
      <c r="C13" s="129" t="s">
        <v>57</v>
      </c>
      <c r="D13" s="135" t="s">
        <v>2</v>
      </c>
      <c r="E13" s="135" t="s">
        <v>2</v>
      </c>
      <c r="F13" s="135" t="s">
        <v>2</v>
      </c>
      <c r="G13" s="135"/>
      <c r="H13" s="135"/>
      <c r="I13" s="135"/>
      <c r="J13" s="135"/>
      <c r="K13" s="135"/>
      <c r="L13" s="135"/>
      <c r="M13" s="135"/>
      <c r="N13" s="135"/>
      <c r="O13" s="135"/>
      <c r="P13" s="135"/>
      <c r="Q13" s="135"/>
      <c r="R13" s="135"/>
      <c r="S13" s="130" t="str">
        <f t="shared" si="0"/>
        <v>Cumple</v>
      </c>
    </row>
    <row r="14" spans="2:19" ht="15.75">
      <c r="B14" s="134" t="s">
        <v>58</v>
      </c>
      <c r="C14" s="129"/>
      <c r="D14" s="135"/>
      <c r="E14" s="135"/>
      <c r="F14" s="135"/>
      <c r="G14" s="135"/>
      <c r="H14" s="135"/>
      <c r="I14" s="135"/>
      <c r="J14" s="135"/>
      <c r="K14" s="135"/>
      <c r="L14" s="135"/>
      <c r="M14" s="135"/>
      <c r="N14" s="135"/>
      <c r="O14" s="135"/>
      <c r="P14" s="135"/>
      <c r="Q14" s="135"/>
      <c r="R14" s="135"/>
      <c r="S14" s="130" t="str">
        <f t="shared" si="0"/>
        <v>Cumple</v>
      </c>
    </row>
    <row r="15" spans="2:19" ht="15.75">
      <c r="B15" s="134" t="s">
        <v>59</v>
      </c>
      <c r="C15" s="129"/>
      <c r="D15" s="135"/>
      <c r="E15" s="135"/>
      <c r="F15" s="135"/>
      <c r="G15" s="135"/>
      <c r="H15" s="135"/>
      <c r="I15" s="135"/>
      <c r="J15" s="135"/>
      <c r="K15" s="135"/>
      <c r="L15" s="135"/>
      <c r="M15" s="135"/>
      <c r="N15" s="135"/>
      <c r="O15" s="135"/>
      <c r="P15" s="135"/>
      <c r="Q15" s="135"/>
      <c r="R15" s="135"/>
      <c r="S15" s="130" t="str">
        <f t="shared" si="0"/>
        <v>Cumple</v>
      </c>
    </row>
    <row r="16" spans="2:19" ht="15.75">
      <c r="B16" s="134" t="s">
        <v>60</v>
      </c>
      <c r="C16" s="129"/>
      <c r="D16" s="135"/>
      <c r="E16" s="135"/>
      <c r="F16" s="135"/>
      <c r="G16" s="135"/>
      <c r="H16" s="135"/>
      <c r="I16" s="135"/>
      <c r="J16" s="135"/>
      <c r="K16" s="135"/>
      <c r="L16" s="135"/>
      <c r="M16" s="135"/>
      <c r="N16" s="135"/>
      <c r="O16" s="135"/>
      <c r="P16" s="135"/>
      <c r="Q16" s="135"/>
      <c r="R16" s="135"/>
      <c r="S16" s="130" t="str">
        <f t="shared" si="0"/>
        <v>Cumple</v>
      </c>
    </row>
    <row r="17" spans="2:19" ht="15.75">
      <c r="B17" s="134" t="s">
        <v>61</v>
      </c>
      <c r="C17" s="129"/>
      <c r="D17" s="135"/>
      <c r="E17" s="135"/>
      <c r="F17" s="135"/>
      <c r="G17" s="135"/>
      <c r="H17" s="135"/>
      <c r="I17" s="135"/>
      <c r="J17" s="135"/>
      <c r="K17" s="135"/>
      <c r="L17" s="135"/>
      <c r="M17" s="135"/>
      <c r="N17" s="135"/>
      <c r="O17" s="135"/>
      <c r="P17" s="135"/>
      <c r="Q17" s="135"/>
      <c r="R17" s="135"/>
      <c r="S17" s="130" t="str">
        <f t="shared" si="0"/>
        <v>Cumple</v>
      </c>
    </row>
    <row r="18" spans="2:19" ht="15.75">
      <c r="B18" s="134" t="s">
        <v>62</v>
      </c>
      <c r="C18" s="129"/>
      <c r="D18" s="135"/>
      <c r="E18" s="135"/>
      <c r="F18" s="135"/>
      <c r="G18" s="135"/>
      <c r="H18" s="135"/>
      <c r="I18" s="135"/>
      <c r="J18" s="135"/>
      <c r="K18" s="135"/>
      <c r="L18" s="135"/>
      <c r="M18" s="135"/>
      <c r="N18" s="135"/>
      <c r="O18" s="135"/>
      <c r="P18" s="135"/>
      <c r="Q18" s="135"/>
      <c r="R18" s="135"/>
      <c r="S18" s="130" t="str">
        <f t="shared" si="0"/>
        <v>Cumple</v>
      </c>
    </row>
  </sheetData>
  <sheetProtection selectLockedCells="1"/>
  <mergeCells count="3">
    <mergeCell ref="B7:C7"/>
    <mergeCell ref="B6:C6"/>
    <mergeCell ref="B2:C4"/>
  </mergeCells>
  <phoneticPr fontId="4" type="noConversion"/>
  <conditionalFormatting sqref="S9:S18">
    <cfRule type="containsText" dxfId="106" priority="1" operator="containsText" text="NO CUMPLE">
      <formula>NOT(ISERROR(SEARCH("NO CUMPLE",S9)))</formula>
    </cfRule>
    <cfRule type="containsText" dxfId="105" priority="2" operator="containsText" text="CUMPLE">
      <formula>NOT(ISERROR(SEARCH("CUMPLE",S9)))</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FAAAF28A-BC6A-48CD-B9B0-5A675DD59803}">
            <xm:f>NOT(ISERROR(SEARCH(Listas!$E$3,D9)))</xm:f>
            <xm:f>Listas!$E$3</xm:f>
            <x14:dxf>
              <font>
                <color rgb="FF9C0006"/>
              </font>
              <fill>
                <patternFill>
                  <bgColor rgb="FFFFC7CE"/>
                </patternFill>
              </fill>
            </x14:dxf>
          </x14:cfRule>
          <x14:cfRule type="cellIs" priority="4" operator="equal" id="{351BDF8C-13BA-4BF0-B768-AA4436D405B7}">
            <xm:f>Listas!$E$2</xm:f>
            <x14:dxf>
              <font>
                <color rgb="FF006100"/>
              </font>
              <fill>
                <patternFill>
                  <bgColor rgb="FFC6EFCE"/>
                </patternFill>
              </fill>
            </x14:dxf>
          </x14:cfRule>
          <xm:sqref>D9:R18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130CEEB-5F3A-4F07-8BC8-A97BD1054F2E}">
          <x14:formula1>
            <xm:f>Listas!$E$2:$E$4</xm:f>
          </x14:formula1>
          <xm:sqref>D9:R18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267C2-C6C1-4606-9EA0-FDECD77992FD}">
  <dimension ref="B2:N75"/>
  <sheetViews>
    <sheetView showGridLines="0" zoomScaleNormal="100" workbookViewId="0">
      <selection activeCell="C10" sqref="C10"/>
    </sheetView>
  </sheetViews>
  <sheetFormatPr baseColWidth="10" defaultColWidth="11.5703125" defaultRowHeight="15"/>
  <cols>
    <col min="1" max="2" width="11.5703125" style="8"/>
    <col min="3" max="3" width="35.42578125" style="8" customWidth="1"/>
    <col min="4" max="4" width="40.28515625" style="8" customWidth="1"/>
    <col min="5" max="5" width="14.42578125" style="8" hidden="1" customWidth="1"/>
    <col min="6" max="6" width="33.28515625" style="8" customWidth="1"/>
    <col min="7" max="7" width="16.5703125" style="8" hidden="1" customWidth="1"/>
    <col min="8" max="8" width="29.7109375" style="8" customWidth="1"/>
    <col min="9" max="9" width="14.7109375" style="8" hidden="1" customWidth="1"/>
    <col min="10" max="10" width="27.5703125" style="8" customWidth="1"/>
    <col min="11" max="11" width="15" style="8" hidden="1" customWidth="1"/>
    <col min="12" max="12" width="27.28515625" style="8" customWidth="1"/>
    <col min="13" max="13" width="12.5703125" style="8" hidden="1" customWidth="1"/>
    <col min="14" max="14" width="28.28515625" style="8" customWidth="1"/>
    <col min="15" max="16384" width="11.5703125" style="8"/>
  </cols>
  <sheetData>
    <row r="2" spans="2:14">
      <c r="B2" s="254" t="s">
        <v>97</v>
      </c>
      <c r="C2" s="254"/>
      <c r="D2" s="254"/>
      <c r="E2" s="254"/>
      <c r="F2" s="254"/>
      <c r="G2" s="254"/>
      <c r="H2" s="254"/>
    </row>
    <row r="3" spans="2:14">
      <c r="B3" s="254"/>
      <c r="C3" s="254"/>
      <c r="D3" s="254"/>
      <c r="E3" s="254"/>
      <c r="F3" s="254"/>
      <c r="G3" s="254"/>
      <c r="H3" s="254"/>
    </row>
    <row r="4" spans="2:14">
      <c r="B4" s="254"/>
      <c r="C4" s="254"/>
      <c r="D4" s="254"/>
      <c r="E4" s="254"/>
      <c r="F4" s="254"/>
      <c r="G4" s="254"/>
      <c r="H4" s="254"/>
    </row>
    <row r="6" spans="2:14" ht="239.1" customHeight="1">
      <c r="B6" s="247" t="s">
        <v>298</v>
      </c>
      <c r="C6" s="247"/>
      <c r="D6" s="247"/>
      <c r="E6" s="247"/>
      <c r="F6" s="247"/>
      <c r="G6" s="247"/>
      <c r="H6" s="247"/>
    </row>
    <row r="7" spans="2:14" ht="24.6" customHeight="1">
      <c r="B7" s="12"/>
      <c r="C7" s="12"/>
      <c r="D7" s="12"/>
      <c r="E7" s="12"/>
    </row>
    <row r="8" spans="2:14" ht="28.15" customHeight="1">
      <c r="B8" s="270" t="s">
        <v>98</v>
      </c>
      <c r="C8" s="270"/>
      <c r="D8" s="10"/>
      <c r="E8" s="10"/>
    </row>
    <row r="9" spans="2:14" ht="47.25">
      <c r="B9" s="112" t="str">
        <f>+'3.1 Eval Admisib'!B8</f>
        <v>ID</v>
      </c>
      <c r="C9" s="136" t="s">
        <v>297</v>
      </c>
      <c r="D9" s="52" t="str">
        <f>+IF('2. Def y Prior Criterios Eva'!$C23="","",'2. Def y Prior Criterios Eva'!$C23)</f>
        <v>Prueba 1</v>
      </c>
      <c r="E9" s="60" t="s">
        <v>94</v>
      </c>
      <c r="F9" s="52" t="str">
        <f>+IF('2. Def y Prior Criterios Eva'!$C24="","",'2. Def y Prior Criterios Eva'!$C24)</f>
        <v>Prueba 2</v>
      </c>
      <c r="G9" s="60" t="s">
        <v>94</v>
      </c>
      <c r="H9" s="52" t="str">
        <f>+IF('2. Def y Prior Criterios Eva'!$C25="","",'2. Def y Prior Criterios Eva'!$C25)</f>
        <v/>
      </c>
      <c r="I9" s="60" t="s">
        <v>94</v>
      </c>
      <c r="J9" s="52" t="str">
        <f>+IF('2. Def y Prior Criterios Eva'!$C26="","",'2. Def y Prior Criterios Eva'!$C26)</f>
        <v/>
      </c>
      <c r="K9" s="60" t="s">
        <v>94</v>
      </c>
      <c r="L9" s="52" t="str">
        <f>+IF('2. Def y Prior Criterios Eva'!$C27="","",'2. Def y Prior Criterios Eva'!$C27)</f>
        <v/>
      </c>
      <c r="M9" s="60" t="s">
        <v>94</v>
      </c>
      <c r="N9" s="60" t="s">
        <v>99</v>
      </c>
    </row>
    <row r="10" spans="2:14" ht="15.75">
      <c r="B10" s="112" t="str">
        <f>+'3.1 Eval Admisib'!B9</f>
        <v>O1</v>
      </c>
      <c r="C10" s="24" t="str">
        <f>IF('3.1 Eval Admisib'!S9="CUMPLE",'3.1 Eval Admisib'!C9,"No se admite oferta")</f>
        <v>No se admite oferta</v>
      </c>
      <c r="D10" s="25"/>
      <c r="E10" s="26" t="str" cm="1">
        <f t="array" ref="E10">IF(AND(D10="Sí cumple",'2. Def y Prior Criterios Eva'!$D$23&gt;0),('2. Def y Prior Criterios Eva'!$D$23)/SUM('2. Def y Prior Criterios Eva'!$D$23:$D$27),(_xlfn.IFS(D10="No cumple",0,D10="No aplica",0,D10="","",D10="Sí cumple",0)))</f>
        <v/>
      </c>
      <c r="F10" s="25"/>
      <c r="G10" s="26" t="str" cm="1">
        <f t="array" ref="G10">IF(AND(F10="Sí cumple",'2. Def y Prior Criterios Eva'!$D$24&gt;0),('2. Def y Prior Criterios Eva'!$D$24)/SUM('2. Def y Prior Criterios Eva'!$D$23:$D$27),(_xlfn.IFS(F10="No cumple",0,F10="No aplica",0,F10="","",F10="Sí cumple",0)))</f>
        <v/>
      </c>
      <c r="H10" s="25"/>
      <c r="I10" s="26" t="str" cm="1">
        <f t="array" ref="I10">+(IF(AND(H10="Sí cumple",'2. Def y Prior Criterios Eva'!$D$25&gt;0),('2. Def y Prior Criterios Eva'!$D$25)/SUM('2. Def y Prior Criterios Eva'!$D$23:$D$27),(_xlfn.IFS(H10="No cumple",0,H10="No aplica",0,H10="","",H10="Sí cumple",0))))</f>
        <v/>
      </c>
      <c r="J10" s="25"/>
      <c r="K10" s="26" t="str" cm="1">
        <f t="array" ref="K10">(IF(AND(J10="Sí cumple",'2. Def y Prior Criterios Eva'!$D$26&gt;0),('2. Def y Prior Criterios Eva'!$D$26)/SUM('2. Def y Prior Criterios Eva'!$D$23:$D$27),(_xlfn.IFS(J10="No cumple",0,J10="No aplica",0,J10="","",J10="Sí cumple",0))))</f>
        <v/>
      </c>
      <c r="L10" s="25"/>
      <c r="M10" s="26" t="str" cm="1">
        <f t="array" ref="M10">IF(AND(L10="Sí cumple",'2. Def y Prior Criterios Eva'!$D$27&gt;0),('2. Def y Prior Criterios Eva'!$D$27)/SUM('2. Def y Prior Criterios Eva'!$D$23:$D$27),(_xlfn.IFS(L10="No cumple",0,L10="No aplica",0,L10="","",L10="Sí cumple",0)))</f>
        <v/>
      </c>
      <c r="N10" s="27">
        <f>+SUM(E10,G10,I10,K10,M10)</f>
        <v>0</v>
      </c>
    </row>
    <row r="11" spans="2:14" ht="15.75">
      <c r="B11" s="112" t="str">
        <f>+'3.1 Eval Admisib'!B10</f>
        <v>O2</v>
      </c>
      <c r="C11" s="24" t="str">
        <f>IF('3.1 Eval Admisib'!S10="CUMPLE",'3.1 Eval Admisib'!C10,"No se admite oferta")</f>
        <v>No se admite oferta</v>
      </c>
      <c r="D11" s="25"/>
      <c r="E11" s="26"/>
      <c r="F11" s="25"/>
      <c r="G11" s="26"/>
      <c r="H11" s="25"/>
      <c r="I11" s="26"/>
      <c r="J11" s="25"/>
      <c r="K11" s="26"/>
      <c r="L11" s="25"/>
      <c r="M11" s="26" t="str" cm="1">
        <f t="array" ref="M11">IF(AND(L11="Sí cumple",'2. Def y Prior Criterios Eva'!$D$27&gt;0),('2. Def y Prior Criterios Eva'!$D$27)/SUM('2. Def y Prior Criterios Eva'!$D$23:$D$27),(_xlfn.IFS(L11="No cumple",0,L11="No aplica",0,L11="","",L11="Sí cumple",0)))</f>
        <v/>
      </c>
      <c r="N11" s="27">
        <f>+SUM(E11,G11,I11,K11,M11)</f>
        <v>0</v>
      </c>
    </row>
    <row r="12" spans="2:14" ht="15.75">
      <c r="B12" s="112" t="str">
        <f>+'3.1 Eval Admisib'!B11</f>
        <v>O3</v>
      </c>
      <c r="C12" s="24" t="str">
        <f>IF('3.1 Eval Admisib'!S11="CUMPLE",'3.1 Eval Admisib'!C11,"No se admite oferta")</f>
        <v>No se admite oferta</v>
      </c>
      <c r="D12" s="25"/>
      <c r="E12" s="26" t="str" cm="1">
        <f t="array" ref="E12">IF(AND(D12="Sí cumple",'2. Def y Prior Criterios Eva'!$D$23&gt;0),('2. Def y Prior Criterios Eva'!$D$23)/SUM('2. Def y Prior Criterios Eva'!$D$23:$D$27),(_xlfn.IFS(D12="No cumple",0,D12="No aplica",0,D12="","",D12="Sí cumple",0)))</f>
        <v/>
      </c>
      <c r="F12" s="25"/>
      <c r="G12" s="26" t="str" cm="1">
        <f t="array" ref="G12">IF(AND(F12="Sí cumple",'2. Def y Prior Criterios Eva'!$D$24&gt;0),('2. Def y Prior Criterios Eva'!$D$24)/SUM('2. Def y Prior Criterios Eva'!$D$23:$D$27),(_xlfn.IFS(F12="No cumple",0,F12="No aplica",0,F12="","",F12="Sí cumple",0)))</f>
        <v/>
      </c>
      <c r="H12" s="25"/>
      <c r="I12" s="26" t="str" cm="1">
        <f t="array" ref="I12">+(IF(AND(H12="Sí cumple",'2. Def y Prior Criterios Eva'!$D$25&gt;0),('2. Def y Prior Criterios Eva'!$D$25)/SUM('2. Def y Prior Criterios Eva'!$D$23:$D$27),(_xlfn.IFS(H12="No cumple",0,H12="No aplica",0,H12="","",H12="Sí cumple",0))))</f>
        <v/>
      </c>
      <c r="J12" s="25"/>
      <c r="K12" s="26" t="str" cm="1">
        <f t="array" ref="K12">(IF(AND(J12="Sí cumple",'2. Def y Prior Criterios Eva'!$D$26&gt;0),('2. Def y Prior Criterios Eva'!$D$26)/SUM('2. Def y Prior Criterios Eva'!$D$23:$D$27),(_xlfn.IFS(J12="No cumple",0,J12="No aplica",0,J12="","",J12="Sí cumple",0))))</f>
        <v/>
      </c>
      <c r="L12" s="25"/>
      <c r="M12" s="26" t="str" cm="1">
        <f t="array" ref="M12">IF(AND(L12="Sí cumple",'2. Def y Prior Criterios Eva'!$D$27&gt;0),('2. Def y Prior Criterios Eva'!$D$27)/SUM('2. Def y Prior Criterios Eva'!$D$23:$D$27),(_xlfn.IFS(L12="No cumple",0,L12="No aplica",0,L12="","",L12="Sí cumple",0)))</f>
        <v/>
      </c>
      <c r="N12" s="27">
        <f t="shared" ref="N12:N19" si="0">+SUM(E12,G12,I12,K12,M12)</f>
        <v>0</v>
      </c>
    </row>
    <row r="13" spans="2:14" ht="15.75">
      <c r="B13" s="112" t="str">
        <f>+'3.1 Eval Admisib'!B12</f>
        <v>O4</v>
      </c>
      <c r="C13" s="24" t="str">
        <f>IF('3.1 Eval Admisib'!S12="CUMPLE",'3.1 Eval Admisib'!C12,"No se admite oferta")</f>
        <v>Oferente D</v>
      </c>
      <c r="D13" s="25" t="s">
        <v>2</v>
      </c>
      <c r="E13" s="26" cm="1">
        <f t="array" ref="E13">IF(AND(D13="Sí cumple",'2. Def y Prior Criterios Eva'!$D$23&gt;0),('2. Def y Prior Criterios Eva'!$D$23)/SUM('2. Def y Prior Criterios Eva'!$D$23:$D$27),(_xlfn.IFS(D13="No cumple",0,D13="No aplica",0,D13="","",D13="Sí cumple",0)))</f>
        <v>0.75</v>
      </c>
      <c r="F13" s="25" t="s">
        <v>6</v>
      </c>
      <c r="G13" s="26" cm="1">
        <f t="array" ref="G13">IF(AND(F13="Sí cumple",'2. Def y Prior Criterios Eva'!$D$24&gt;0),('2. Def y Prior Criterios Eva'!$D$24)/SUM('2. Def y Prior Criterios Eva'!$D$23:$D$27),(_xlfn.IFS(F13="No cumple",0,F13="No aplica",0,F13="","",F13="Sí cumple",0)))</f>
        <v>0</v>
      </c>
      <c r="H13" s="25"/>
      <c r="I13" s="26"/>
      <c r="J13" s="25"/>
      <c r="K13" s="26"/>
      <c r="L13" s="25"/>
      <c r="M13" s="26" t="str" cm="1">
        <f t="array" ref="M13">IF(AND(L13="Sí cumple",'2. Def y Prior Criterios Eva'!$D$27&gt;0),('2. Def y Prior Criterios Eva'!$D$27)/SUM('2. Def y Prior Criterios Eva'!$D$23:$D$27),(_xlfn.IFS(L13="No cumple",0,L13="No aplica",0,L13="","",L13="Sí cumple",0)))</f>
        <v/>
      </c>
      <c r="N13" s="27">
        <f t="shared" si="0"/>
        <v>0.75</v>
      </c>
    </row>
    <row r="14" spans="2:14" ht="15.75">
      <c r="B14" s="112" t="str">
        <f>+'3.1 Eval Admisib'!B13</f>
        <v>O5</v>
      </c>
      <c r="C14" s="24" t="str">
        <f>IF('3.1 Eval Admisib'!S13="CUMPLE",'3.1 Eval Admisib'!C13,"No se admite oferta")</f>
        <v>Oferente E</v>
      </c>
      <c r="D14" s="25" t="s">
        <v>2</v>
      </c>
      <c r="E14" s="26" cm="1">
        <f t="array" ref="E14">IF(AND(D14="Sí cumple",'2. Def y Prior Criterios Eva'!$D$23&gt;0),('2. Def y Prior Criterios Eva'!$D$23)/SUM('2. Def y Prior Criterios Eva'!$D$23:$D$27),(_xlfn.IFS(D14="No cumple",0,D14="No aplica",0,D14="","",D14="Sí cumple",0)))</f>
        <v>0.75</v>
      </c>
      <c r="F14" s="25" t="s">
        <v>2</v>
      </c>
      <c r="G14" s="26" cm="1">
        <f t="array" ref="G14">IF(AND(F14="Sí cumple",'2. Def y Prior Criterios Eva'!$D$24&gt;0),('2. Def y Prior Criterios Eva'!$D$24)/SUM('2. Def y Prior Criterios Eva'!$D$23:$D$27),(_xlfn.IFS(F14="No cumple",0,F14="No aplica",0,F14="","",F14="Sí cumple",0)))</f>
        <v>0.25</v>
      </c>
      <c r="H14" s="25"/>
      <c r="I14" s="26"/>
      <c r="J14" s="25"/>
      <c r="K14" s="26"/>
      <c r="L14" s="25"/>
      <c r="M14" s="26" t="str" cm="1">
        <f t="array" ref="M14">IF(AND(L14="Sí cumple",'2. Def y Prior Criterios Eva'!$D$27&gt;0),('2. Def y Prior Criterios Eva'!$D$27)/SUM('2. Def y Prior Criterios Eva'!$D$23:$D$27),(_xlfn.IFS(L14="No cumple",0,L14="No aplica",0,L14="","",L14="Sí cumple",0)))</f>
        <v/>
      </c>
      <c r="N14" s="27">
        <f t="shared" si="0"/>
        <v>1</v>
      </c>
    </row>
    <row r="15" spans="2:14" ht="15.75">
      <c r="B15" s="112" t="str">
        <f>+'3.1 Eval Admisib'!B14</f>
        <v>O6</v>
      </c>
      <c r="C15" s="24">
        <f>IF('3.1 Eval Admisib'!S14="CUMPLE",'3.1 Eval Admisib'!C14,"No se evalua")</f>
        <v>0</v>
      </c>
      <c r="D15" s="25"/>
      <c r="E15" s="26" t="str" cm="1">
        <f t="array" ref="E15">IF(AND(D15="Sí cumple",'2. Def y Prior Criterios Eva'!$D$23&gt;0),('2. Def y Prior Criterios Eva'!$D$23)/SUM('2. Def y Prior Criterios Eva'!$D$23:$D$27),(_xlfn.IFS(D15="No cumple",0,D15="No aplica",0,D15="","",D15="Sí cumple",0)))</f>
        <v/>
      </c>
      <c r="F15" s="25"/>
      <c r="G15" s="26" t="str" cm="1">
        <f t="array" ref="G15">IF(AND(F15="Sí cumple",'2. Def y Prior Criterios Eva'!$D$24&gt;0),('2. Def y Prior Criterios Eva'!$D$24)/SUM('2. Def y Prior Criterios Eva'!$D$23:$D$27),(_xlfn.IFS(F15="No cumple",0,F15="No aplica",0,F15="","",F15="Sí cumple",0)))</f>
        <v/>
      </c>
      <c r="H15" s="25"/>
      <c r="I15" s="26" t="str" cm="1">
        <f t="array" ref="I15">+(IF(AND(H15="Sí cumple",'2. Def y Prior Criterios Eva'!$D$25&gt;0),('2. Def y Prior Criterios Eva'!$D$25)/SUM('2. Def y Prior Criterios Eva'!$D$23:$D$27),(_xlfn.IFS(H15="No cumple",0,H15="No aplica",0,H15="","",H15="Sí cumple",0))))</f>
        <v/>
      </c>
      <c r="J15" s="25"/>
      <c r="K15" s="26" t="str" cm="1">
        <f t="array" ref="K15">(IF(AND(J15="Sí cumple",'2. Def y Prior Criterios Eva'!$D$26&gt;0),('2. Def y Prior Criterios Eva'!$D$26)/SUM('2. Def y Prior Criterios Eva'!$D$23:$D$27),(_xlfn.IFS(J15="No cumple",0,J15="No aplica",0,J15="","",J15="Sí cumple",0))))</f>
        <v/>
      </c>
      <c r="L15" s="25"/>
      <c r="M15" s="26" t="str" cm="1">
        <f t="array" ref="M15">IF(AND(L15="Sí cumple",'2. Def y Prior Criterios Eva'!$D$27&gt;0),('2. Def y Prior Criterios Eva'!$D$27)/SUM('2. Def y Prior Criterios Eva'!$D$23:$D$27),(_xlfn.IFS(L15="No cumple",0,L15="No aplica",0,L15="","",L15="Sí cumple",0)))</f>
        <v/>
      </c>
      <c r="N15" s="27">
        <f t="shared" si="0"/>
        <v>0</v>
      </c>
    </row>
    <row r="16" spans="2:14" ht="15.75">
      <c r="B16" s="112" t="str">
        <f>+'3.1 Eval Admisib'!B15</f>
        <v>O7</v>
      </c>
      <c r="C16" s="24">
        <f>IF('3.1 Eval Admisib'!S15="CUMPLE",'3.1 Eval Admisib'!C15,"No se evalua")</f>
        <v>0</v>
      </c>
      <c r="D16" s="25"/>
      <c r="E16" s="26" t="str" cm="1">
        <f t="array" ref="E16">IF(AND(D16="Sí cumple",'2. Def y Prior Criterios Eva'!$D$23&gt;0),('2. Def y Prior Criterios Eva'!$D$23)/SUM('2. Def y Prior Criterios Eva'!$D$23:$D$27),(_xlfn.IFS(D16="No cumple",0,D16="No aplica",0,D16="","",D16="Sí cumple",0)))</f>
        <v/>
      </c>
      <c r="F16" s="25"/>
      <c r="G16" s="26" t="str" cm="1">
        <f t="array" ref="G16">IF(AND(F16="Sí cumple",'2. Def y Prior Criterios Eva'!$D$24&gt;0),('2. Def y Prior Criterios Eva'!$D$24)/SUM('2. Def y Prior Criterios Eva'!$D$23:$D$27),(_xlfn.IFS(F16="No cumple",0,F16="No aplica",0,F16="","",F16="Sí cumple",0)))</f>
        <v/>
      </c>
      <c r="H16" s="25"/>
      <c r="I16" s="26" t="str" cm="1">
        <f t="array" ref="I16">+(IF(AND(H16="Sí cumple",'2. Def y Prior Criterios Eva'!$D$25&gt;0),('2. Def y Prior Criterios Eva'!$D$25)/SUM('2. Def y Prior Criterios Eva'!$D$23:$D$27),(_xlfn.IFS(H16="No cumple",0,H16="No aplica",0,H16="","",H16="Sí cumple",0))))</f>
        <v/>
      </c>
      <c r="J16" s="25"/>
      <c r="K16" s="26" t="str" cm="1">
        <f t="array" ref="K16">(IF(AND(J16="Sí cumple",'2. Def y Prior Criterios Eva'!$D$26&gt;0),('2. Def y Prior Criterios Eva'!$D$26)/SUM('2. Def y Prior Criterios Eva'!$D$23:$D$27),(_xlfn.IFS(J16="No cumple",0,J16="No aplica",0,J16="","",J16="Sí cumple",0))))</f>
        <v/>
      </c>
      <c r="L16" s="25"/>
      <c r="M16" s="26" t="str" cm="1">
        <f t="array" ref="M16">IF(AND(L16="Sí cumple",'2. Def y Prior Criterios Eva'!$D$27&gt;0),('2. Def y Prior Criterios Eva'!$D$27)/SUM('2. Def y Prior Criterios Eva'!$D$23:$D$27),(_xlfn.IFS(L16="No cumple",0,L16="No aplica",0,L16="","",L16="Sí cumple",0)))</f>
        <v/>
      </c>
      <c r="N16" s="27">
        <f t="shared" si="0"/>
        <v>0</v>
      </c>
    </row>
    <row r="17" spans="2:14" ht="15.75">
      <c r="B17" s="112" t="str">
        <f>+'3.1 Eval Admisib'!B16</f>
        <v>O8</v>
      </c>
      <c r="C17" s="24">
        <f>IF('3.1 Eval Admisib'!S16="CUMPLE",'3.1 Eval Admisib'!C16,"No se evalua")</f>
        <v>0</v>
      </c>
      <c r="D17" s="25"/>
      <c r="E17" s="26" t="str" cm="1">
        <f t="array" ref="E17">IF(AND(D17="Sí cumple",'2. Def y Prior Criterios Eva'!$D$23&gt;0),('2. Def y Prior Criterios Eva'!$D$23)/SUM('2. Def y Prior Criterios Eva'!$D$23:$D$27),(_xlfn.IFS(D17="No cumple",0,D17="No aplica",0,D17="","",D17="Sí cumple",0)))</f>
        <v/>
      </c>
      <c r="F17" s="25"/>
      <c r="G17" s="26" t="str" cm="1">
        <f t="array" ref="G17">IF(AND(F17="Sí cumple",'2. Def y Prior Criterios Eva'!$D$24&gt;0),('2. Def y Prior Criterios Eva'!$D$24)/SUM('2. Def y Prior Criterios Eva'!$D$23:$D$27),(_xlfn.IFS(F17="No cumple",0,F17="No aplica",0,F17="","",F17="Sí cumple",0)))</f>
        <v/>
      </c>
      <c r="H17" s="25"/>
      <c r="I17" s="26" t="str" cm="1">
        <f t="array" ref="I17">+(IF(AND(H17="Sí cumple",'2. Def y Prior Criterios Eva'!$D$25&gt;0),('2. Def y Prior Criterios Eva'!$D$25)/SUM('2. Def y Prior Criterios Eva'!$D$23:$D$27),(_xlfn.IFS(H17="No cumple",0,H17="No aplica",0,H17="","",H17="Sí cumple",0))))</f>
        <v/>
      </c>
      <c r="J17" s="25"/>
      <c r="K17" s="26" t="str" cm="1">
        <f t="array" ref="K17">(IF(AND(J17="Sí cumple",'2. Def y Prior Criterios Eva'!$D$26&gt;0),('2. Def y Prior Criterios Eva'!$D$26)/SUM('2. Def y Prior Criterios Eva'!$D$23:$D$27),(_xlfn.IFS(J17="No cumple",0,J17="No aplica",0,J17="","",J17="Sí cumple",0))))</f>
        <v/>
      </c>
      <c r="L17" s="25"/>
      <c r="M17" s="26" t="str" cm="1">
        <f t="array" ref="M17">IF(AND(L17="Sí cumple",'2. Def y Prior Criterios Eva'!$D$27&gt;0),('2. Def y Prior Criterios Eva'!$D$27)/SUM('2. Def y Prior Criterios Eva'!$D$23:$D$27),(_xlfn.IFS(L17="No cumple",0,L17="No aplica",0,L17="","",L17="Sí cumple",0)))</f>
        <v/>
      </c>
      <c r="N17" s="27">
        <f t="shared" si="0"/>
        <v>0</v>
      </c>
    </row>
    <row r="18" spans="2:14" ht="15.75">
      <c r="B18" s="112" t="str">
        <f>+'3.1 Eval Admisib'!B17</f>
        <v>O9</v>
      </c>
      <c r="C18" s="24">
        <f>IF('3.1 Eval Admisib'!S17="CUMPLE",'3.1 Eval Admisib'!C17,"No se evalua")</f>
        <v>0</v>
      </c>
      <c r="D18" s="25"/>
      <c r="E18" s="26" t="str" cm="1">
        <f t="array" ref="E18">IF(AND(D18="Sí cumple",'2. Def y Prior Criterios Eva'!$D$23&gt;0),('2. Def y Prior Criterios Eva'!$D$23)/SUM('2. Def y Prior Criterios Eva'!$D$23:$D$27),(_xlfn.IFS(D18="No cumple",0,D18="No aplica",0,D18="","",D18="Sí cumple",0)))</f>
        <v/>
      </c>
      <c r="F18" s="25"/>
      <c r="G18" s="26" t="str" cm="1">
        <f t="array" ref="G18">IF(AND(F18="Sí cumple",'2. Def y Prior Criterios Eva'!$D$24&gt;0),('2. Def y Prior Criterios Eva'!$D$24)/SUM('2. Def y Prior Criterios Eva'!$D$23:$D$27),(_xlfn.IFS(F18="No cumple",0,F18="No aplica",0,F18="","",F18="Sí cumple",0)))</f>
        <v/>
      </c>
      <c r="H18" s="25"/>
      <c r="I18" s="26" t="str" cm="1">
        <f t="array" ref="I18">+(IF(AND(H18="Sí cumple",'2. Def y Prior Criterios Eva'!$D$25&gt;0),('2. Def y Prior Criterios Eva'!$D$25)/SUM('2. Def y Prior Criterios Eva'!$D$23:$D$27),(_xlfn.IFS(H18="No cumple",0,H18="No aplica",0,H18="","",H18="Sí cumple",0))))</f>
        <v/>
      </c>
      <c r="J18" s="25"/>
      <c r="K18" s="26" t="str" cm="1">
        <f t="array" ref="K18">(IF(AND(J18="Sí cumple",'2. Def y Prior Criterios Eva'!$D$26&gt;0),('2. Def y Prior Criterios Eva'!$D$26)/SUM('2. Def y Prior Criterios Eva'!$D$23:$D$27),(_xlfn.IFS(J18="No cumple",0,J18="No aplica",0,J18="","",J18="Sí cumple",0))))</f>
        <v/>
      </c>
      <c r="L18" s="25"/>
      <c r="M18" s="26" t="str" cm="1">
        <f t="array" ref="M18">IF(AND(L18="Sí cumple",'2. Def y Prior Criterios Eva'!$D$27&gt;0),('2. Def y Prior Criterios Eva'!$D$27)/SUM('2. Def y Prior Criterios Eva'!$D$23:$D$27),(_xlfn.IFS(L18="No cumple",0,L18="No aplica",0,L18="","",L18="Sí cumple",0)))</f>
        <v/>
      </c>
      <c r="N18" s="27">
        <f t="shared" si="0"/>
        <v>0</v>
      </c>
    </row>
    <row r="19" spans="2:14" ht="15.75">
      <c r="B19" s="112" t="str">
        <f>+'3.1 Eval Admisib'!B18</f>
        <v>O10</v>
      </c>
      <c r="C19" s="24">
        <f>IF('3.1 Eval Admisib'!S18="CUMPLE",'3.1 Eval Admisib'!C18,"No se evalua")</f>
        <v>0</v>
      </c>
      <c r="D19" s="25"/>
      <c r="E19" s="26" t="str" cm="1">
        <f t="array" ref="E19">IF(AND(D19="Sí cumple",'2. Def y Prior Criterios Eva'!$D$23&gt;0),('2. Def y Prior Criterios Eva'!$D$23)/SUM('2. Def y Prior Criterios Eva'!$D$23:$D$27),(_xlfn.IFS(D19="No cumple",0,D19="No aplica",0,D19="","",D19="Sí cumple",0)))</f>
        <v/>
      </c>
      <c r="F19" s="25"/>
      <c r="G19" s="26" t="str" cm="1">
        <f t="array" ref="G19">IF(AND(F19="Sí cumple",'2. Def y Prior Criterios Eva'!$D$24&gt;0),('2. Def y Prior Criterios Eva'!$D$24)/SUM('2. Def y Prior Criterios Eva'!$D$23:$D$27),(_xlfn.IFS(F19="No cumple",0,F19="No aplica",0,F19="","",F19="Sí cumple",0)))</f>
        <v/>
      </c>
      <c r="H19" s="25"/>
      <c r="I19" s="26" t="str" cm="1">
        <f t="array" ref="I19">+(IF(AND(H19="Sí cumple",'2. Def y Prior Criterios Eva'!$D$25&gt;0),('2. Def y Prior Criterios Eva'!$D$25)/SUM('2. Def y Prior Criterios Eva'!$D$23:$D$27),(_xlfn.IFS(H19="No cumple",0,H19="No aplica",0,H19="","",H19="Sí cumple",0))))</f>
        <v/>
      </c>
      <c r="J19" s="25"/>
      <c r="K19" s="26" t="str" cm="1">
        <f t="array" ref="K19">(IF(AND(J19="Sí cumple",'2. Def y Prior Criterios Eva'!$D$26&gt;0),('2. Def y Prior Criterios Eva'!$D$26)/SUM('2. Def y Prior Criterios Eva'!$D$23:$D$27),(_xlfn.IFS(J19="No cumple",0,J19="No aplica",0,J19="","",J19="Sí cumple",0))))</f>
        <v/>
      </c>
      <c r="L19" s="25"/>
      <c r="M19" s="26" t="str" cm="1">
        <f t="array" ref="M19">IF(AND(L19="Sí cumple",'2. Def y Prior Criterios Eva'!$D$27&gt;0),('2. Def y Prior Criterios Eva'!$D$27)/SUM('2. Def y Prior Criterios Eva'!$D$23:$D$27),(_xlfn.IFS(L19="No cumple",0,L19="No aplica",0,L19="","",L19="Sí cumple",0)))</f>
        <v/>
      </c>
      <c r="N19" s="27">
        <f t="shared" si="0"/>
        <v>0</v>
      </c>
    </row>
    <row r="21" spans="2:14" ht="15.75">
      <c r="N21" s="56"/>
    </row>
    <row r="22" spans="2:14" ht="15.75">
      <c r="B22" s="267" t="s">
        <v>100</v>
      </c>
      <c r="C22" s="267"/>
    </row>
    <row r="23" spans="2:14" ht="47.25">
      <c r="B23" s="51" t="str">
        <f>+'3.1 Eval Admisib'!B8</f>
        <v>ID</v>
      </c>
      <c r="C23" s="51" t="s">
        <v>297</v>
      </c>
      <c r="D23" s="61" t="str">
        <f>+IF('2. Def y Prior Criterios Eva'!$I23="","",'2. Def y Prior Criterios Eva'!$I23)</f>
        <v>Prueba 3</v>
      </c>
      <c r="E23" s="62" t="s">
        <v>94</v>
      </c>
      <c r="F23" s="61" t="str">
        <f>+IF('2. Def y Prior Criterios Eva'!$I24="","",'2. Def y Prior Criterios Eva'!$I24)</f>
        <v/>
      </c>
      <c r="G23" s="62" t="s">
        <v>94</v>
      </c>
      <c r="H23" s="61" t="str">
        <f>+IF('2. Def y Prior Criterios Eva'!$I25="","",'2. Def y Prior Criterios Eva'!$I25)</f>
        <v/>
      </c>
      <c r="I23" s="62" t="s">
        <v>94</v>
      </c>
      <c r="J23" s="61" t="str">
        <f>+IF('2. Def y Prior Criterios Eva'!$I26="","",'2. Def y Prior Criterios Eva'!$I26)</f>
        <v/>
      </c>
      <c r="K23" s="62" t="s">
        <v>94</v>
      </c>
      <c r="L23" s="61" t="str">
        <f>+IF('2. Def y Prior Criterios Eva'!$I27="","",'2. Def y Prior Criterios Eva'!$I27)</f>
        <v/>
      </c>
      <c r="M23" s="51" t="s">
        <v>94</v>
      </c>
      <c r="N23" s="51" t="s">
        <v>99</v>
      </c>
    </row>
    <row r="24" spans="2:14" ht="15.75">
      <c r="B24" s="51" t="str">
        <f>+'3.1 Eval Admisib'!B9</f>
        <v>O1</v>
      </c>
      <c r="C24" s="24" t="str">
        <f>IF('3.1 Eval Admisib'!S9="CUMPLE",'3.1 Eval Admisib'!C9,"No se admite oferta")</f>
        <v>No se admite oferta</v>
      </c>
      <c r="D24" s="25"/>
      <c r="E24" s="26" t="str" cm="1">
        <f t="array" ref="E24">IF(AND(D24="Sí cumple",'2. Def y Prior Criterios Eva'!$J$23&gt;0),('2. Def y Prior Criterios Eva'!$J$23)/SUM('2. Def y Prior Criterios Eva'!$J$23:$J$27),(_xlfn.IFS(D24="No cumple",0,D24="No aplica",0,D24="","",D24="Sí cumple",0)))</f>
        <v/>
      </c>
      <c r="F24" s="25"/>
      <c r="G24" s="26"/>
      <c r="H24" s="25"/>
      <c r="I24" s="26"/>
      <c r="J24" s="25"/>
      <c r="K24" s="26"/>
      <c r="L24" s="25"/>
      <c r="M24" s="26" t="str" cm="1">
        <f t="array" ref="M24">IF(AND(L24="Sí cumple",'2. Def y Prior Criterios Eva'!$J$27&gt;0),('2. Def y Prior Criterios Eva'!$J$27)/SUM('2. Def y Prior Criterios Eva'!$J$23:$J$27),(_xlfn.IFS(L24="No cumple",0,L24="No aplica",0,L24="","",L24="Sí cumple",0)))</f>
        <v/>
      </c>
      <c r="N24" s="27">
        <f t="shared" ref="N24:N33" si="1">+SUM(E24,G24,I24,K24,M24)</f>
        <v>0</v>
      </c>
    </row>
    <row r="25" spans="2:14" ht="15.75">
      <c r="B25" s="51" t="str">
        <f>+'3.1 Eval Admisib'!B10</f>
        <v>O2</v>
      </c>
      <c r="C25" s="24" t="str">
        <f>IF('3.1 Eval Admisib'!S10="CUMPLE",'3.1 Eval Admisib'!C10,"No se admite oferta")</f>
        <v>No se admite oferta</v>
      </c>
      <c r="D25" s="25"/>
      <c r="E25" s="26" t="str" cm="1">
        <f t="array" ref="E25">IF(AND(D25="Sí cumple",'2. Def y Prior Criterios Eva'!$J$23&gt;0),('2. Def y Prior Criterios Eva'!$J$23)/SUM('2. Def y Prior Criterios Eva'!$J$23:$J$27),(_xlfn.IFS(D25="No cumple",0,D25="No aplica",0,D25="","",D25="Sí cumple",0)))</f>
        <v/>
      </c>
      <c r="F25" s="25"/>
      <c r="G25" s="26"/>
      <c r="H25" s="25"/>
      <c r="I25" s="26"/>
      <c r="J25" s="25"/>
      <c r="K25" s="26"/>
      <c r="L25" s="25"/>
      <c r="M25" s="26" t="str" cm="1">
        <f t="array" ref="M25">IF(AND(L25="Sí cumple",'2. Def y Prior Criterios Eva'!$J$27&gt;0),('2. Def y Prior Criterios Eva'!$J$27)/SUM('2. Def y Prior Criterios Eva'!$J$23:$J$27),(_xlfn.IFS(L25="No cumple",0,L25="No aplica",0,L25="","",L25="Sí cumple",0)))</f>
        <v/>
      </c>
      <c r="N25" s="27">
        <f t="shared" si="1"/>
        <v>0</v>
      </c>
    </row>
    <row r="26" spans="2:14" ht="15.75">
      <c r="B26" s="51" t="str">
        <f>+'3.1 Eval Admisib'!B11</f>
        <v>O3</v>
      </c>
      <c r="C26" s="24" t="str">
        <f>IF('3.1 Eval Admisib'!S11="CUMPLE",'3.1 Eval Admisib'!C11,"No se admite oferta")</f>
        <v>No se admite oferta</v>
      </c>
      <c r="D26" s="25"/>
      <c r="E26" s="26" t="str" cm="1">
        <f t="array" ref="E26">IF(AND(D26="Sí cumple",'2. Def y Prior Criterios Eva'!$J$23&gt;0),('2. Def y Prior Criterios Eva'!$J$23)/SUM('2. Def y Prior Criterios Eva'!$J$23:$J$27),(_xlfn.IFS(D26="No cumple",0,D26="No aplica",0,D26="","",D26="Sí cumple",0)))</f>
        <v/>
      </c>
      <c r="F26" s="25"/>
      <c r="G26" s="26"/>
      <c r="H26" s="25"/>
      <c r="I26" s="26"/>
      <c r="J26" s="25"/>
      <c r="K26" s="26"/>
      <c r="L26" s="25"/>
      <c r="M26" s="26" t="str" cm="1">
        <f t="array" ref="M26">IF(AND(L26="Sí cumple",'2. Def y Prior Criterios Eva'!$J$27&gt;0),('2. Def y Prior Criterios Eva'!$J$27)/SUM('2. Def y Prior Criterios Eva'!$J$23:$J$27),(_xlfn.IFS(L26="No cumple",0,L26="No aplica",0,L26="","",L26="Sí cumple",0)))</f>
        <v/>
      </c>
      <c r="N26" s="27">
        <f t="shared" si="1"/>
        <v>0</v>
      </c>
    </row>
    <row r="27" spans="2:14" ht="15.75">
      <c r="B27" s="51" t="str">
        <f>+'3.1 Eval Admisib'!B12</f>
        <v>O4</v>
      </c>
      <c r="C27" s="24" t="str">
        <f>IF('3.1 Eval Admisib'!S12="CUMPLE",'3.1 Eval Admisib'!C12,"No se admite oferta")</f>
        <v>Oferente D</v>
      </c>
      <c r="D27" s="25" t="s">
        <v>2</v>
      </c>
      <c r="E27" s="26" cm="1">
        <f t="array" ref="E27">IF(AND(D27="Sí cumple",'2. Def y Prior Criterios Eva'!$J$23&gt;0),('2. Def y Prior Criterios Eva'!$J$23)/SUM('2. Def y Prior Criterios Eva'!$J$23:$J$27),(_xlfn.IFS(D27="No cumple",0,D27="No aplica",0,D27="","",D27="Sí cumple",0)))</f>
        <v>1</v>
      </c>
      <c r="F27" s="25"/>
      <c r="G27" s="26"/>
      <c r="H27" s="25"/>
      <c r="I27" s="26"/>
      <c r="J27" s="25"/>
      <c r="K27" s="26"/>
      <c r="L27" s="25"/>
      <c r="M27" s="26" t="str" cm="1">
        <f t="array" ref="M27">IF(AND(L27="Sí cumple",'2. Def y Prior Criterios Eva'!$J$27&gt;0),('2. Def y Prior Criterios Eva'!$J$27)/SUM('2. Def y Prior Criterios Eva'!$J$23:$J$27),(_xlfn.IFS(L27="No cumple",0,L27="No aplica",0,L27="","",L27="Sí cumple",0)))</f>
        <v/>
      </c>
      <c r="N27" s="27">
        <f t="shared" si="1"/>
        <v>1</v>
      </c>
    </row>
    <row r="28" spans="2:14" ht="15.75">
      <c r="B28" s="51" t="str">
        <f>+'3.1 Eval Admisib'!B13</f>
        <v>O5</v>
      </c>
      <c r="C28" s="24" t="str">
        <f>IF('3.1 Eval Admisib'!S13="CUMPLE",'3.1 Eval Admisib'!C13,"No se admite oferta")</f>
        <v>Oferente E</v>
      </c>
      <c r="D28" s="25" t="s">
        <v>2</v>
      </c>
      <c r="E28" s="26" cm="1">
        <f t="array" ref="E28">IF(AND(D28="Sí cumple",'2. Def y Prior Criterios Eva'!$J$23&gt;0),('2. Def y Prior Criterios Eva'!$J$23)/SUM('2. Def y Prior Criterios Eva'!$J$23:$J$27),(_xlfn.IFS(D28="No cumple",0,D28="No aplica",0,D28="","",D28="Sí cumple",0)))</f>
        <v>1</v>
      </c>
      <c r="F28" s="25"/>
      <c r="G28" s="26"/>
      <c r="H28" s="25"/>
      <c r="I28" s="26"/>
      <c r="J28" s="25"/>
      <c r="K28" s="26"/>
      <c r="L28" s="25"/>
      <c r="M28" s="26" t="str" cm="1">
        <f t="array" ref="M28">IF(AND(L28="Sí cumple",'2. Def y Prior Criterios Eva'!$J$27&gt;0),('2. Def y Prior Criterios Eva'!$J$27)/SUM('2. Def y Prior Criterios Eva'!$J$23:$J$27),(_xlfn.IFS(L28="No cumple",0,L28="No aplica",0,L28="","",L28="Sí cumple",0)))</f>
        <v/>
      </c>
      <c r="N28" s="27">
        <f t="shared" si="1"/>
        <v>1</v>
      </c>
    </row>
    <row r="29" spans="2:14" ht="15.75">
      <c r="B29" s="51" t="str">
        <f>+'3.1 Eval Admisib'!B14</f>
        <v>O6</v>
      </c>
      <c r="C29" s="24">
        <f>IF('3.1 Eval Admisib'!S14="CUMPLE",'3.1 Eval Admisib'!C14,"No se admite oferta")</f>
        <v>0</v>
      </c>
      <c r="D29" s="25"/>
      <c r="E29" s="26" t="str" cm="1">
        <f t="array" ref="E29">IF(AND(D29="Sí cumple",'2. Def y Prior Criterios Eva'!$J$23&gt;0),('2. Def y Prior Criterios Eva'!$J$23)/SUM('2. Def y Prior Criterios Eva'!$J$23:$J$27),(_xlfn.IFS(D29="No cumple",0,D29="No aplica",0,D29="","",D29="Sí cumple",0)))</f>
        <v/>
      </c>
      <c r="F29" s="25"/>
      <c r="G29" s="26"/>
      <c r="H29" s="25"/>
      <c r="I29" s="26"/>
      <c r="J29" s="25"/>
      <c r="K29" s="26"/>
      <c r="L29" s="25"/>
      <c r="M29" s="26" t="str" cm="1">
        <f t="array" ref="M29">IF(AND(L29="Sí cumple",'2. Def y Prior Criterios Eva'!$J$27&gt;0),('2. Def y Prior Criterios Eva'!$J$27)/SUM('2. Def y Prior Criterios Eva'!$J$23:$J$27),(_xlfn.IFS(L29="No cumple",0,L29="No aplica",0,L29="","",L29="Sí cumple",0)))</f>
        <v/>
      </c>
      <c r="N29" s="27">
        <f t="shared" si="1"/>
        <v>0</v>
      </c>
    </row>
    <row r="30" spans="2:14" ht="15.75">
      <c r="B30" s="51" t="str">
        <f>+'3.1 Eval Admisib'!B15</f>
        <v>O7</v>
      </c>
      <c r="C30" s="24">
        <f>IF('3.1 Eval Admisib'!S15="CUMPLE",'3.1 Eval Admisib'!C15,"No se admite oferta")</f>
        <v>0</v>
      </c>
      <c r="D30" s="25"/>
      <c r="E30" s="26" t="str" cm="1">
        <f t="array" ref="E30">IF(AND(D30="Sí cumple",'2. Def y Prior Criterios Eva'!$J$23&gt;0),('2. Def y Prior Criterios Eva'!$J$23)/SUM('2. Def y Prior Criterios Eva'!$J$23:$J$27),(_xlfn.IFS(D30="No cumple",0,D30="No aplica",0,D30="","",D30="Sí cumple",0)))</f>
        <v/>
      </c>
      <c r="F30" s="25"/>
      <c r="G30" s="26"/>
      <c r="H30" s="25"/>
      <c r="I30" s="26"/>
      <c r="J30" s="25"/>
      <c r="K30" s="26"/>
      <c r="L30" s="25"/>
      <c r="M30" s="26" t="str" cm="1">
        <f t="array" ref="M30">IF(AND(L30="Sí cumple",'2. Def y Prior Criterios Eva'!$J$27&gt;0),('2. Def y Prior Criterios Eva'!$J$27)/SUM('2. Def y Prior Criterios Eva'!$J$23:$J$27),(_xlfn.IFS(L30="No cumple",0,L30="No aplica",0,L30="","",L30="Sí cumple",0)))</f>
        <v/>
      </c>
      <c r="N30" s="27">
        <f t="shared" si="1"/>
        <v>0</v>
      </c>
    </row>
    <row r="31" spans="2:14" ht="15.75">
      <c r="B31" s="51" t="str">
        <f>+'3.1 Eval Admisib'!B16</f>
        <v>O8</v>
      </c>
      <c r="C31" s="24">
        <f>IF('3.1 Eval Admisib'!S16="CUMPLE",'3.1 Eval Admisib'!C16,"No se admite oferta")</f>
        <v>0</v>
      </c>
      <c r="D31" s="25"/>
      <c r="E31" s="26" t="str" cm="1">
        <f t="array" ref="E31">IF(AND(D31="Sí cumple",'2. Def y Prior Criterios Eva'!$J$23&gt;0),('2. Def y Prior Criterios Eva'!$J$23)/SUM('2. Def y Prior Criterios Eva'!$J$23:$J$27),(_xlfn.IFS(D31="No cumple",0,D31="No aplica",0,D31="","",D31="Sí cumple",0)))</f>
        <v/>
      </c>
      <c r="F31" s="25"/>
      <c r="G31" s="26" t="str" cm="1">
        <f t="array" ref="G31">IF(AND(F31="Sí cumple",'2. Def y Prior Criterios Eva'!$J$24&gt;0),('2. Def y Prior Criterios Eva'!$J$24)/SUM('2. Def y Prior Criterios Eva'!$J$23:$J$27),(_xlfn.IFS(F31="No cumple",0,F31="No aplica",0,F31="","",F31="Sí cumple",0)))</f>
        <v/>
      </c>
      <c r="H31" s="25"/>
      <c r="I31" s="26" t="str" cm="1">
        <f t="array" ref="I31">+(IF(AND(H31="Sí cumple",'2. Def y Prior Criterios Eva'!$J$25&gt;0),('2. Def y Prior Criterios Eva'!$J$25)/SUM('2. Def y Prior Criterios Eva'!$J$23:$J$27),(_xlfn.IFS(H31="No cumple",0,H31="No aplica",0,H31="","",H31="Sí cumple",0))))</f>
        <v/>
      </c>
      <c r="J31" s="25"/>
      <c r="K31" s="26" t="str" cm="1">
        <f t="array" ref="K31">(IF(AND(J31="Sí cumple",'2. Def y Prior Criterios Eva'!$J$26&gt;0),('2. Def y Prior Criterios Eva'!$J$26)/SUM('2. Def y Prior Criterios Eva'!$J$23:$J$27),(_xlfn.IFS(J31="No cumple",0,J31="No aplica",0,J31="","",J31="Sí cumple",0))))</f>
        <v/>
      </c>
      <c r="L31" s="25"/>
      <c r="M31" s="26" t="str" cm="1">
        <f t="array" ref="M31">IF(AND(L31="Sí cumple",'2. Def y Prior Criterios Eva'!$J$27&gt;0),('2. Def y Prior Criterios Eva'!$J$27)/SUM('2. Def y Prior Criterios Eva'!$J$23:$J$27),(_xlfn.IFS(L31="No cumple",0,L31="No aplica",0,L31="","",L31="Sí cumple",0)))</f>
        <v/>
      </c>
      <c r="N31" s="27">
        <f t="shared" si="1"/>
        <v>0</v>
      </c>
    </row>
    <row r="32" spans="2:14" ht="15.75">
      <c r="B32" s="51" t="str">
        <f>+'3.1 Eval Admisib'!B17</f>
        <v>O9</v>
      </c>
      <c r="C32" s="24">
        <f>IF('3.1 Eval Admisib'!S17="CUMPLE",'3.1 Eval Admisib'!C17,"No se admite oferta")</f>
        <v>0</v>
      </c>
      <c r="D32" s="25"/>
      <c r="E32" s="26" t="str" cm="1">
        <f t="array" ref="E32">IF(AND(D32="Sí cumple",'2. Def y Prior Criterios Eva'!$J$23&gt;0),('2. Def y Prior Criterios Eva'!$J$23)/SUM('2. Def y Prior Criterios Eva'!$J$23:$J$27),(_xlfn.IFS(D32="No cumple",0,D32="No aplica",0,D32="","",D32="Sí cumple",0)))</f>
        <v/>
      </c>
      <c r="F32" s="25"/>
      <c r="G32" s="26" t="str" cm="1">
        <f t="array" ref="G32">IF(AND(F32="Sí cumple",'2. Def y Prior Criterios Eva'!$J$24&gt;0),('2. Def y Prior Criterios Eva'!$J$24)/SUM('2. Def y Prior Criterios Eva'!$J$23:$J$27),(_xlfn.IFS(F32="No cumple",0,F32="No aplica",0,F32="","",F32="Sí cumple",0)))</f>
        <v/>
      </c>
      <c r="H32" s="25"/>
      <c r="I32" s="26" t="str" cm="1">
        <f t="array" ref="I32">+(IF(AND(H32="Sí cumple",'2. Def y Prior Criterios Eva'!$J$25&gt;0),('2. Def y Prior Criterios Eva'!$J$25)/SUM('2. Def y Prior Criterios Eva'!$J$23:$J$27),(_xlfn.IFS(H32="No cumple",0,H32="No aplica",0,H32="","",H32="Sí cumple",0))))</f>
        <v/>
      </c>
      <c r="J32" s="25"/>
      <c r="K32" s="26" t="str" cm="1">
        <f t="array" ref="K32">(IF(AND(J32="Sí cumple",'2. Def y Prior Criterios Eva'!$J$26&gt;0),('2. Def y Prior Criterios Eva'!$J$26)/SUM('2. Def y Prior Criterios Eva'!$J$23:$J$27),(_xlfn.IFS(J32="No cumple",0,J32="No aplica",0,J32="","",J32="Sí cumple",0))))</f>
        <v/>
      </c>
      <c r="L32" s="25"/>
      <c r="M32" s="26" t="str" cm="1">
        <f t="array" ref="M32">IF(AND(L32="Sí cumple",'2. Def y Prior Criterios Eva'!$J$27&gt;0),('2. Def y Prior Criterios Eva'!$J$27)/SUM('2. Def y Prior Criterios Eva'!$J$23:$J$27),(_xlfn.IFS(L32="No cumple",0,L32="No aplica",0,L32="","",L32="Sí cumple",0)))</f>
        <v/>
      </c>
      <c r="N32" s="27">
        <f t="shared" si="1"/>
        <v>0</v>
      </c>
    </row>
    <row r="33" spans="2:14" ht="15.75">
      <c r="B33" s="51" t="str">
        <f>+'3.1 Eval Admisib'!B18</f>
        <v>O10</v>
      </c>
      <c r="C33" s="24">
        <f>IF('3.1 Eval Admisib'!S18="CUMPLE",'3.1 Eval Admisib'!C18,"No se admite oferta")</f>
        <v>0</v>
      </c>
      <c r="D33" s="25"/>
      <c r="E33" s="26" t="str" cm="1">
        <f t="array" ref="E33">IF(AND(D33="Sí cumple",'2. Def y Prior Criterios Eva'!$J$23&gt;0),('2. Def y Prior Criterios Eva'!$J$23)/SUM('2. Def y Prior Criterios Eva'!$J$23:$J$27),(_xlfn.IFS(D33="No cumple",0,D33="No aplica",0,D33="","",D33="Sí cumple",0)))</f>
        <v/>
      </c>
      <c r="F33" s="25"/>
      <c r="G33" s="26" t="str" cm="1">
        <f t="array" ref="G33">IF(AND(F33="Sí cumple",'2. Def y Prior Criterios Eva'!$J$24&gt;0),('2. Def y Prior Criterios Eva'!$J$24)/SUM('2. Def y Prior Criterios Eva'!$J$23:$J$27),(_xlfn.IFS(F33="No cumple",0,F33="No aplica",0,F33="","",F33="Sí cumple",0)))</f>
        <v/>
      </c>
      <c r="H33" s="25"/>
      <c r="I33" s="26" t="str" cm="1">
        <f t="array" ref="I33">+(IF(AND(H33="Sí cumple",'2. Def y Prior Criterios Eva'!$J$25&gt;0),('2. Def y Prior Criterios Eva'!$J$25)/SUM('2. Def y Prior Criterios Eva'!$J$23:$J$27),(_xlfn.IFS(H33="No cumple",0,H33="No aplica",0,H33="","",H33="Sí cumple",0))))</f>
        <v/>
      </c>
      <c r="J33" s="25"/>
      <c r="K33" s="26" t="str" cm="1">
        <f t="array" ref="K33">(IF(AND(J33="Sí cumple",'2. Def y Prior Criterios Eva'!$J$26&gt;0),('2. Def y Prior Criterios Eva'!$J$26)/SUM('2. Def y Prior Criterios Eva'!$J$23:$J$27),(_xlfn.IFS(J33="No cumple",0,J33="No aplica",0,J33="","",J33="Sí cumple",0))))</f>
        <v/>
      </c>
      <c r="L33" s="25"/>
      <c r="M33" s="26" t="str" cm="1">
        <f t="array" ref="M33">IF(AND(L33="Sí cumple",'2. Def y Prior Criterios Eva'!$J$27&gt;0),('2. Def y Prior Criterios Eva'!$J$27)/SUM('2. Def y Prior Criterios Eva'!$J$23:$J$27),(_xlfn.IFS(L33="No cumple",0,L33="No aplica",0,L33="","",L33="Sí cumple",0)))</f>
        <v/>
      </c>
      <c r="N33" s="27">
        <f t="shared" si="1"/>
        <v>0</v>
      </c>
    </row>
    <row r="36" spans="2:14" ht="15.75">
      <c r="B36" s="267" t="s">
        <v>101</v>
      </c>
      <c r="C36" s="267"/>
    </row>
    <row r="37" spans="2:14" ht="47.25">
      <c r="B37" s="51" t="str">
        <f>+'3.1 Eval Admisib'!B8</f>
        <v>ID</v>
      </c>
      <c r="C37" s="51" t="s">
        <v>297</v>
      </c>
      <c r="D37" s="61" t="str">
        <f>+IF('2. Def y Prior Criterios Eva'!$C33="","",'2. Def y Prior Criterios Eva'!$C33)</f>
        <v>Prueba 4</v>
      </c>
      <c r="E37" s="62" t="s">
        <v>94</v>
      </c>
      <c r="F37" s="61" t="str">
        <f>+IF('2. Def y Prior Criterios Eva'!$C34="","",'2. Def y Prior Criterios Eva'!$C34)</f>
        <v>Prueba 5</v>
      </c>
      <c r="G37" s="62" t="s">
        <v>94</v>
      </c>
      <c r="H37" s="61" t="str">
        <f>+IF('2. Def y Prior Criterios Eva'!$C35="","",'2. Def y Prior Criterios Eva'!$C35)</f>
        <v/>
      </c>
      <c r="I37" s="62" t="s">
        <v>94</v>
      </c>
      <c r="J37" s="61" t="str">
        <f>+IF('2. Def y Prior Criterios Eva'!$C36="","",'2. Def y Prior Criterios Eva'!$C36)</f>
        <v/>
      </c>
      <c r="K37" s="62" t="s">
        <v>94</v>
      </c>
      <c r="L37" s="61" t="str">
        <f>+IF('2. Def y Prior Criterios Eva'!$C37="","",'2. Def y Prior Criterios Eva'!$C37)</f>
        <v/>
      </c>
      <c r="M37" s="51" t="s">
        <v>94</v>
      </c>
      <c r="N37" s="51" t="s">
        <v>99</v>
      </c>
    </row>
    <row r="38" spans="2:14" ht="15.75">
      <c r="B38" s="51" t="str">
        <f>+'3.1 Eval Admisib'!B9</f>
        <v>O1</v>
      </c>
      <c r="C38" s="24" t="str">
        <f>IF('3.1 Eval Admisib'!S9="CUMPLE",'3.1 Eval Admisib'!C9,"No se admite oferta")</f>
        <v>No se admite oferta</v>
      </c>
      <c r="D38" s="25"/>
      <c r="E38" s="26" t="str" cm="1">
        <f t="array" ref="E38">IF(AND(D38="Sí cumple",'2. Def y Prior Criterios Eva'!$D$33&gt;0),('2. Def y Prior Criterios Eva'!$D$33)/SUM('2. Def y Prior Criterios Eva'!$D$33:$D$37),(_xlfn.IFS(D38="No cumple",0,D38="No aplica",0,D38="","",D38="Sí cumple",0)))</f>
        <v/>
      </c>
      <c r="F38" s="25"/>
      <c r="G38" s="26" t="str" cm="1">
        <f t="array" ref="G38">IF(AND(F38="Sí cumple",'2. Def y Prior Criterios Eva'!$D$34&gt;0),('2. Def y Prior Criterios Eva'!$D$34)/SUM('2. Def y Prior Criterios Eva'!$D$33:$D$37),(_xlfn.IFS(F38="No cumple",0,F38="No aplica",0,F38="","",F38="Sí cumple",0)))</f>
        <v/>
      </c>
      <c r="H38" s="25"/>
      <c r="I38" s="26"/>
      <c r="J38" s="25"/>
      <c r="K38" s="26"/>
      <c r="L38" s="25"/>
      <c r="M38" s="26" t="str" cm="1">
        <f t="array" ref="M38">IF(AND(L38="Sí cumple",'2. Def y Prior Criterios Eva'!$D$37&gt;0),('2. Def y Prior Criterios Eva'!$D$37)/SUM('2. Def y Prior Criterios Eva'!$D$33:$D$37),(_xlfn.IFS(L38="No cumple",0,L38="No aplica",0,L38="","",L38="Sí cumple",0)))</f>
        <v/>
      </c>
      <c r="N38" s="27">
        <f>+SUM(E38,G38,I38,K38,M38)</f>
        <v>0</v>
      </c>
    </row>
    <row r="39" spans="2:14" ht="15.75">
      <c r="B39" s="51" t="str">
        <f>+'3.1 Eval Admisib'!B10</f>
        <v>O2</v>
      </c>
      <c r="C39" s="24" t="str">
        <f>IF('3.1 Eval Admisib'!S10="CUMPLE",'3.1 Eval Admisib'!C10,"No se admite oferta")</f>
        <v>No se admite oferta</v>
      </c>
      <c r="D39" s="25" t="s">
        <v>6</v>
      </c>
      <c r="E39" s="26" cm="1">
        <f t="array" ref="E39">IF(AND(D39="Sí cumple",'2. Def y Prior Criterios Eva'!$D$33&gt;0),('2. Def y Prior Criterios Eva'!$D$33)/SUM('2. Def y Prior Criterios Eva'!$D$33:$D$37),(_xlfn.IFS(D39="No cumple",0,D39="No aplica",0,D39="","",D39="Sí cumple",0)))</f>
        <v>0</v>
      </c>
      <c r="F39" s="25" t="s">
        <v>6</v>
      </c>
      <c r="G39" s="26" cm="1">
        <f t="array" ref="G39">IF(AND(F39="Sí cumple",'2. Def y Prior Criterios Eva'!$D$34&gt;0),('2. Def y Prior Criterios Eva'!$D$34)/SUM('2. Def y Prior Criterios Eva'!$D$33:$D$37),(_xlfn.IFS(F39="No cumple",0,F39="No aplica",0,F39="","",F39="Sí cumple",0)))</f>
        <v>0</v>
      </c>
      <c r="H39" s="25"/>
      <c r="I39" s="26"/>
      <c r="J39" s="25"/>
      <c r="K39" s="26"/>
      <c r="L39" s="25"/>
      <c r="M39" s="26" t="str" cm="1">
        <f t="array" ref="M39">IF(AND(L39="Sí cumple",'2. Def y Prior Criterios Eva'!$D$37&gt;0),('2. Def y Prior Criterios Eva'!$D$37)/SUM('2. Def y Prior Criterios Eva'!$D$33:$D$37),(_xlfn.IFS(L39="No cumple",0,L39="No aplica",0,L39="","",L39="Sí cumple",0)))</f>
        <v/>
      </c>
      <c r="N39" s="27">
        <f t="shared" ref="N39:N47" si="2">+SUM(E39,G39,I39,K39,M39)</f>
        <v>0</v>
      </c>
    </row>
    <row r="40" spans="2:14" ht="15.75">
      <c r="B40" s="51" t="str">
        <f>+'3.1 Eval Admisib'!B11</f>
        <v>O3</v>
      </c>
      <c r="C40" s="24" t="str">
        <f>IF('3.1 Eval Admisib'!S11="CUMPLE",'3.1 Eval Admisib'!C11,"No se admite oferta")</f>
        <v>No se admite oferta</v>
      </c>
      <c r="D40" s="25"/>
      <c r="E40" s="26" t="str" cm="1">
        <f t="array" ref="E40">IF(AND(D40="Sí cumple",'2. Def y Prior Criterios Eva'!$D$33&gt;0),('2. Def y Prior Criterios Eva'!$D$33)/SUM('2. Def y Prior Criterios Eva'!$D$33:$D$37),(_xlfn.IFS(D40="No cumple",0,D40="No aplica",0,D40="","",D40="Sí cumple",0)))</f>
        <v/>
      </c>
      <c r="F40" s="25"/>
      <c r="G40" s="26" t="str" cm="1">
        <f t="array" ref="G40">IF(AND(F40="Sí cumple",'2. Def y Prior Criterios Eva'!$D$34&gt;0),('2. Def y Prior Criterios Eva'!$D$34)/SUM('2. Def y Prior Criterios Eva'!$D$33:$D$37),(_xlfn.IFS(F40="No cumple",0,F40="No aplica",0,F40="","",F40="Sí cumple",0)))</f>
        <v/>
      </c>
      <c r="H40" s="25"/>
      <c r="I40" s="26"/>
      <c r="J40" s="25"/>
      <c r="K40" s="26"/>
      <c r="L40" s="25"/>
      <c r="M40" s="26" t="str" cm="1">
        <f t="array" ref="M40">IF(AND(L40="Sí cumple",'2. Def y Prior Criterios Eva'!$D$37&gt;0),('2. Def y Prior Criterios Eva'!$D$37)/SUM('2. Def y Prior Criterios Eva'!$D$33:$D$37),(_xlfn.IFS(L40="No cumple",0,L40="No aplica",0,L40="","",L40="Sí cumple",0)))</f>
        <v/>
      </c>
      <c r="N40" s="27">
        <f t="shared" si="2"/>
        <v>0</v>
      </c>
    </row>
    <row r="41" spans="2:14" ht="15.75">
      <c r="B41" s="51" t="str">
        <f>+'3.1 Eval Admisib'!B12</f>
        <v>O4</v>
      </c>
      <c r="C41" s="24" t="str">
        <f>IF('3.1 Eval Admisib'!S12="CUMPLE",'3.1 Eval Admisib'!C12,"No se admite oferta")</f>
        <v>Oferente D</v>
      </c>
      <c r="D41" s="25" t="s">
        <v>6</v>
      </c>
      <c r="E41" s="26" cm="1">
        <f t="array" ref="E41">IF(AND(D41="Sí cumple",'2. Def y Prior Criterios Eva'!$D$33&gt;0),('2. Def y Prior Criterios Eva'!$D$33)/SUM('2. Def y Prior Criterios Eva'!$D$33:$D$37),(_xlfn.IFS(D41="No cumple",0,D41="No aplica",0,D41="","",D41="Sí cumple",0)))</f>
        <v>0</v>
      </c>
      <c r="F41" s="25" t="s">
        <v>2</v>
      </c>
      <c r="G41" s="26" cm="1">
        <f t="array" ref="G41">IF(AND(F41="Sí cumple",'2. Def y Prior Criterios Eva'!$D$34&gt;0),('2. Def y Prior Criterios Eva'!$D$34)/SUM('2. Def y Prior Criterios Eva'!$D$33:$D$37),(_xlfn.IFS(F41="No cumple",0,F41="No aplica",0,F41="","",F41="Sí cumple",0)))</f>
        <v>0.5</v>
      </c>
      <c r="H41" s="25"/>
      <c r="I41" s="26"/>
      <c r="J41" s="25"/>
      <c r="K41" s="26"/>
      <c r="L41" s="25"/>
      <c r="M41" s="26" t="str" cm="1">
        <f t="array" ref="M41">IF(AND(L41="Sí cumple",'2. Def y Prior Criterios Eva'!$D$37&gt;0),('2. Def y Prior Criterios Eva'!$D$37)/SUM('2. Def y Prior Criterios Eva'!$D$33:$D$37),(_xlfn.IFS(L41="No cumple",0,L41="No aplica",0,L41="","",L41="Sí cumple",0)))</f>
        <v/>
      </c>
      <c r="N41" s="27">
        <f t="shared" si="2"/>
        <v>0.5</v>
      </c>
    </row>
    <row r="42" spans="2:14" ht="15.75">
      <c r="B42" s="51" t="str">
        <f>+'3.1 Eval Admisib'!B13</f>
        <v>O5</v>
      </c>
      <c r="C42" s="24" t="str">
        <f>IF('3.1 Eval Admisib'!S13="CUMPLE",'3.1 Eval Admisib'!C13,"No se admite oferta")</f>
        <v>Oferente E</v>
      </c>
      <c r="D42" s="25" t="s">
        <v>2</v>
      </c>
      <c r="E42" s="26" cm="1">
        <f t="array" ref="E42">IF(AND(D42="Sí cumple",'2. Def y Prior Criterios Eva'!$D$33&gt;0),('2. Def y Prior Criterios Eva'!$D$33)/SUM('2. Def y Prior Criterios Eva'!$D$33:$D$37),(_xlfn.IFS(D42="No cumple",0,D42="No aplica",0,D42="","",D42="Sí cumple",0)))</f>
        <v>0.5</v>
      </c>
      <c r="F42" s="25" t="s">
        <v>6</v>
      </c>
      <c r="G42" s="26" cm="1">
        <f t="array" ref="G42">IF(AND(F42="Sí cumple",'2. Def y Prior Criterios Eva'!$D$34&gt;0),('2. Def y Prior Criterios Eva'!$D$34)/SUM('2. Def y Prior Criterios Eva'!$D$33:$D$37),(_xlfn.IFS(F42="No cumple",0,F42="No aplica",0,F42="","",F42="Sí cumple",0)))</f>
        <v>0</v>
      </c>
      <c r="H42" s="25"/>
      <c r="I42" s="26"/>
      <c r="J42" s="25"/>
      <c r="K42" s="26"/>
      <c r="L42" s="25"/>
      <c r="M42" s="26" t="str" cm="1">
        <f t="array" ref="M42">IF(AND(L42="Sí cumple",'2. Def y Prior Criterios Eva'!$D$37&gt;0),('2. Def y Prior Criterios Eva'!$D$37)/SUM('2. Def y Prior Criterios Eva'!$D$33:$D$37),(_xlfn.IFS(L42="No cumple",0,L42="No aplica",0,L42="","",L42="Sí cumple",0)))</f>
        <v/>
      </c>
      <c r="N42" s="27">
        <f t="shared" si="2"/>
        <v>0.5</v>
      </c>
    </row>
    <row r="43" spans="2:14" ht="15.75">
      <c r="B43" s="51" t="str">
        <f>+'3.1 Eval Admisib'!B14</f>
        <v>O6</v>
      </c>
      <c r="C43" s="24">
        <f>IF('3.1 Eval Admisib'!S14="CUMPLE",'3.1 Eval Admisib'!C14,"No se admite oferta")</f>
        <v>0</v>
      </c>
      <c r="D43" s="25"/>
      <c r="E43" s="26" t="str" cm="1">
        <f t="array" ref="E43">IF(AND(D43="Sí cumple",'2. Def y Prior Criterios Eva'!$D$33&gt;0),('2. Def y Prior Criterios Eva'!$D$33)/SUM('2. Def y Prior Criterios Eva'!$D$33:$D$37),(_xlfn.IFS(D43="No cumple",0,D43="No aplica",0,D43="","",D43="Sí cumple",0)))</f>
        <v/>
      </c>
      <c r="F43" s="25"/>
      <c r="G43" s="26" t="str" cm="1">
        <f t="array" ref="G43">IF(AND(F43="Sí cumple",'2. Def y Prior Criterios Eva'!$D$34&gt;0),('2. Def y Prior Criterios Eva'!$D$34)/SUM('2. Def y Prior Criterios Eva'!$D$33:$D$37),(_xlfn.IFS(F43="No cumple",0,F43="No aplica",0,F43="","",F43="Sí cumple",0)))</f>
        <v/>
      </c>
      <c r="H43" s="25"/>
      <c r="I43" s="26"/>
      <c r="J43" s="25"/>
      <c r="K43" s="26"/>
      <c r="L43" s="25"/>
      <c r="M43" s="26" t="str" cm="1">
        <f t="array" ref="M43">IF(AND(L43="Sí cumple",'2. Def y Prior Criterios Eva'!$D$37&gt;0),('2. Def y Prior Criterios Eva'!$D$37)/SUM('2. Def y Prior Criterios Eva'!$D$33:$D$37),(_xlfn.IFS(L43="No cumple",0,L43="No aplica",0,L43="","",L43="Sí cumple",0)))</f>
        <v/>
      </c>
      <c r="N43" s="27">
        <f t="shared" si="2"/>
        <v>0</v>
      </c>
    </row>
    <row r="44" spans="2:14" ht="15.75">
      <c r="B44" s="51" t="str">
        <f>+'3.1 Eval Admisib'!B15</f>
        <v>O7</v>
      </c>
      <c r="C44" s="24">
        <f>IF('3.1 Eval Admisib'!S15="CUMPLE",'3.1 Eval Admisib'!C15,"No se admite oferta")</f>
        <v>0</v>
      </c>
      <c r="D44" s="25"/>
      <c r="E44" s="26" t="str" cm="1">
        <f t="array" ref="E44">IF(AND(D44="Sí cumple",'2. Def y Prior Criterios Eva'!$D$33&gt;0),('2. Def y Prior Criterios Eva'!$D$33)/SUM('2. Def y Prior Criterios Eva'!$D$33:$D$37),(_xlfn.IFS(D44="No cumple",0,D44="No aplica",0,D44="","",D44="Sí cumple",0)))</f>
        <v/>
      </c>
      <c r="F44" s="25"/>
      <c r="G44" s="26" t="str" cm="1">
        <f t="array" ref="G44">IF(AND(F44="Sí cumple",'2. Def y Prior Criterios Eva'!$D$34&gt;0),('2. Def y Prior Criterios Eva'!$D$34)/SUM('2. Def y Prior Criterios Eva'!$D$33:$D$37),(_xlfn.IFS(F44="No cumple",0,F44="No aplica",0,F44="","",F44="Sí cumple",0)))</f>
        <v/>
      </c>
      <c r="H44" s="25"/>
      <c r="I44" s="26"/>
      <c r="J44" s="25"/>
      <c r="K44" s="26"/>
      <c r="L44" s="25"/>
      <c r="M44" s="26" t="str" cm="1">
        <f t="array" ref="M44">IF(AND(L44="Sí cumple",'2. Def y Prior Criterios Eva'!$D$37&gt;0),('2. Def y Prior Criterios Eva'!$D$37)/SUM('2. Def y Prior Criterios Eva'!$D$33:$D$37),(_xlfn.IFS(L44="No cumple",0,L44="No aplica",0,L44="","",L44="Sí cumple",0)))</f>
        <v/>
      </c>
      <c r="N44" s="27">
        <f t="shared" si="2"/>
        <v>0</v>
      </c>
    </row>
    <row r="45" spans="2:14" ht="15.75">
      <c r="B45" s="51" t="str">
        <f>+'3.1 Eval Admisib'!B16</f>
        <v>O8</v>
      </c>
      <c r="C45" s="24">
        <f>IF('3.1 Eval Admisib'!S16="CUMPLE",'3.1 Eval Admisib'!C16,"No se admite oferta")</f>
        <v>0</v>
      </c>
      <c r="D45" s="25"/>
      <c r="E45" s="26" t="str" cm="1">
        <f t="array" ref="E45">IF(AND(D45="Sí cumple",'2. Def y Prior Criterios Eva'!$D$33&gt;0),('2. Def y Prior Criterios Eva'!$D$33)/SUM('2. Def y Prior Criterios Eva'!$D$33:$D$37),(_xlfn.IFS(D45="No cumple",0,D45="No aplica",0,D45="","",D45="Sí cumple",0)))</f>
        <v/>
      </c>
      <c r="F45" s="25"/>
      <c r="G45" s="26" t="str" cm="1">
        <f t="array" ref="G45">IF(AND(F45="Sí cumple",'2. Def y Prior Criterios Eva'!$D$34&gt;0),('2. Def y Prior Criterios Eva'!$D$34)/SUM('2. Def y Prior Criterios Eva'!$D$33:$D$37),(_xlfn.IFS(F45="No cumple",0,F45="No aplica",0,F45="","",F45="Sí cumple",0)))</f>
        <v/>
      </c>
      <c r="H45" s="25"/>
      <c r="I45" s="26" t="str" cm="1">
        <f t="array" ref="I45">+(IF(AND(H45="Sí cumple",'2. Def y Prior Criterios Eva'!$D$35&gt;0),('2. Def y Prior Criterios Eva'!$D$35)/SUM('2. Def y Prior Criterios Eva'!$D$33:$D$37),(_xlfn.IFS(H45="No cumple",0,H45="No aplica",0,H45="","",H45="Sí cumple",0))))</f>
        <v/>
      </c>
      <c r="J45" s="25"/>
      <c r="K45" s="26" t="str" cm="1">
        <f t="array" ref="K45">(IF(AND(J45="Sí cumple",'2. Def y Prior Criterios Eva'!$D$36&gt;0),('2. Def y Prior Criterios Eva'!$D$36)/SUM('2. Def y Prior Criterios Eva'!$D$33:$D$37),(_xlfn.IFS(J45="No cumple",0,J45="No aplica",0,J45="","",J45="Sí cumple",0))))</f>
        <v/>
      </c>
      <c r="L45" s="25"/>
      <c r="M45" s="26" t="str" cm="1">
        <f t="array" ref="M45">IF(AND(L45="Sí cumple",'2. Def y Prior Criterios Eva'!$D$37&gt;0),('2. Def y Prior Criterios Eva'!$D$37)/SUM('2. Def y Prior Criterios Eva'!$D$33:$D$37),(_xlfn.IFS(L45="No cumple",0,L45="No aplica",0,L45="","",L45="Sí cumple",0)))</f>
        <v/>
      </c>
      <c r="N45" s="27">
        <f t="shared" si="2"/>
        <v>0</v>
      </c>
    </row>
    <row r="46" spans="2:14" ht="15.75">
      <c r="B46" s="51" t="str">
        <f>+'3.1 Eval Admisib'!B17</f>
        <v>O9</v>
      </c>
      <c r="C46" s="24">
        <f>IF('3.1 Eval Admisib'!S17="CUMPLE",'3.1 Eval Admisib'!C17,"No se admite oferta")</f>
        <v>0</v>
      </c>
      <c r="D46" s="25"/>
      <c r="E46" s="26" t="str" cm="1">
        <f t="array" ref="E46">IF(AND(D46="Sí cumple",'2. Def y Prior Criterios Eva'!$D$33&gt;0),('2. Def y Prior Criterios Eva'!$D$33)/SUM('2. Def y Prior Criterios Eva'!$D$33:$D$37),(_xlfn.IFS(D46="No cumple",0,D46="No aplica",0,D46="","",D46="Sí cumple",0)))</f>
        <v/>
      </c>
      <c r="F46" s="25"/>
      <c r="G46" s="26" t="str" cm="1">
        <f t="array" ref="G46">IF(AND(F46="Sí cumple",'2. Def y Prior Criterios Eva'!$D$34&gt;0),('2. Def y Prior Criterios Eva'!$D$34)/SUM('2. Def y Prior Criterios Eva'!$D$33:$D$37),(_xlfn.IFS(F46="No cumple",0,F46="No aplica",0,F46="","",F46="Sí cumple",0)))</f>
        <v/>
      </c>
      <c r="H46" s="25"/>
      <c r="I46" s="26" t="str" cm="1">
        <f t="array" ref="I46">+(IF(AND(H46="Sí cumple",'2. Def y Prior Criterios Eva'!$D$35&gt;0),('2. Def y Prior Criterios Eva'!$D$35)/SUM('2. Def y Prior Criterios Eva'!$D$33:$D$37),(_xlfn.IFS(H46="No cumple",0,H46="No aplica",0,H46="","",H46="Sí cumple",0))))</f>
        <v/>
      </c>
      <c r="J46" s="25"/>
      <c r="K46" s="26" t="str" cm="1">
        <f t="array" ref="K46">(IF(AND(J46="Sí cumple",'2. Def y Prior Criterios Eva'!$D$36&gt;0),('2. Def y Prior Criterios Eva'!$D$36)/SUM('2. Def y Prior Criterios Eva'!$D$33:$D$37),(_xlfn.IFS(J46="No cumple",0,J46="No aplica",0,J46="","",J46="Sí cumple",0))))</f>
        <v/>
      </c>
      <c r="L46" s="25"/>
      <c r="M46" s="26" t="str" cm="1">
        <f t="array" ref="M46">IF(AND(L46="Sí cumple",'2. Def y Prior Criterios Eva'!$D$37&gt;0),('2. Def y Prior Criterios Eva'!$D$37)/SUM('2. Def y Prior Criterios Eva'!$D$33:$D$37),(_xlfn.IFS(L46="No cumple",0,L46="No aplica",0,L46="","",L46="Sí cumple",0)))</f>
        <v/>
      </c>
      <c r="N46" s="27">
        <f t="shared" si="2"/>
        <v>0</v>
      </c>
    </row>
    <row r="47" spans="2:14" ht="15.75">
      <c r="B47" s="51" t="str">
        <f>+'3.1 Eval Admisib'!B18</f>
        <v>O10</v>
      </c>
      <c r="C47" s="24">
        <f>IF('3.1 Eval Admisib'!S18="CUMPLE",'3.1 Eval Admisib'!C18,"No se admite oferta")</f>
        <v>0</v>
      </c>
      <c r="D47" s="25"/>
      <c r="E47" s="26" t="str" cm="1">
        <f t="array" ref="E47">IF(AND(D47="Sí cumple",'2. Def y Prior Criterios Eva'!$D$33&gt;0),('2. Def y Prior Criterios Eva'!$D$33)/SUM('2. Def y Prior Criterios Eva'!$D$33:$D$37),(_xlfn.IFS(D47="No cumple",0,D47="No aplica",0,D47="","",D47="Sí cumple",0)))</f>
        <v/>
      </c>
      <c r="F47" s="25"/>
      <c r="G47" s="26" t="str" cm="1">
        <f t="array" ref="G47">IF(AND(F47="Sí cumple",'2. Def y Prior Criterios Eva'!$D$34&gt;0),('2. Def y Prior Criterios Eva'!$D$34)/SUM('2. Def y Prior Criterios Eva'!$D$33:$D$37),(_xlfn.IFS(F47="No cumple",0,F47="No aplica",0,F47="","",F47="Sí cumple",0)))</f>
        <v/>
      </c>
      <c r="H47" s="25"/>
      <c r="I47" s="26" t="str" cm="1">
        <f t="array" ref="I47">+(IF(AND(H47="Sí cumple",'2. Def y Prior Criterios Eva'!$D$35&gt;0),('2. Def y Prior Criterios Eva'!$D$35)/SUM('2. Def y Prior Criterios Eva'!$D$33:$D$37),(_xlfn.IFS(H47="No cumple",0,H47="No aplica",0,H47="","",H47="Sí cumple",0))))</f>
        <v/>
      </c>
      <c r="J47" s="25"/>
      <c r="K47" s="26" t="str" cm="1">
        <f t="array" ref="K47">(IF(AND(J47="Sí cumple",'2. Def y Prior Criterios Eva'!$D$36&gt;0),('2. Def y Prior Criterios Eva'!$D$36)/SUM('2. Def y Prior Criterios Eva'!$D$33:$D$37),(_xlfn.IFS(J47="No cumple",0,J47="No aplica",0,J47="","",J47="Sí cumple",0))))</f>
        <v/>
      </c>
      <c r="L47" s="25"/>
      <c r="M47" s="26" t="str" cm="1">
        <f t="array" ref="M47">IF(AND(L47="Sí cumple",'2. Def y Prior Criterios Eva'!$D$37&gt;0),('2. Def y Prior Criterios Eva'!$D$37)/SUM('2. Def y Prior Criterios Eva'!$D$33:$D$37),(_xlfn.IFS(L47="No cumple",0,L47="No aplica",0,L47="","",L47="Sí cumple",0)))</f>
        <v/>
      </c>
      <c r="N47" s="27">
        <f t="shared" si="2"/>
        <v>0</v>
      </c>
    </row>
    <row r="50" spans="2:14" ht="15.75">
      <c r="B50" s="268" t="s">
        <v>102</v>
      </c>
      <c r="C50" s="268"/>
    </row>
    <row r="51" spans="2:14" ht="47.25">
      <c r="B51" s="65" t="str">
        <f>+'3.1 Eval Admisib'!B8</f>
        <v>ID</v>
      </c>
      <c r="C51" s="65" t="s">
        <v>297</v>
      </c>
      <c r="D51" s="63" t="str">
        <f>+IF('2. Def y Prior Criterios Eva'!$I33="","",'2. Def y Prior Criterios Eva'!$I33)</f>
        <v/>
      </c>
      <c r="E51" s="64" t="s">
        <v>94</v>
      </c>
      <c r="F51" s="63" t="str">
        <f>+IF('2. Def y Prior Criterios Eva'!$I34="","",'2. Def y Prior Criterios Eva'!$I34)</f>
        <v/>
      </c>
      <c r="G51" s="64" t="s">
        <v>94</v>
      </c>
      <c r="H51" s="63" t="str">
        <f>+IF('2. Def y Prior Criterios Eva'!$I35="","",'2. Def y Prior Criterios Eva'!$I35)</f>
        <v/>
      </c>
      <c r="I51" s="64" t="s">
        <v>94</v>
      </c>
      <c r="J51" s="63" t="str">
        <f>+IF('2. Def y Prior Criterios Eva'!$I36="","",'2. Def y Prior Criterios Eva'!$I36)</f>
        <v/>
      </c>
      <c r="K51" s="64" t="s">
        <v>94</v>
      </c>
      <c r="L51" s="63" t="str">
        <f>+IF('2. Def y Prior Criterios Eva'!$I37="","",'2. Def y Prior Criterios Eva'!$I37)</f>
        <v/>
      </c>
      <c r="M51" s="65" t="s">
        <v>94</v>
      </c>
      <c r="N51" s="65" t="s">
        <v>99</v>
      </c>
    </row>
    <row r="52" spans="2:14" ht="15.75">
      <c r="B52" s="65" t="str">
        <f>+'3.1 Eval Admisib'!B9</f>
        <v>O1</v>
      </c>
      <c r="C52" s="24" t="str">
        <f>IF('3.1 Eval Admisib'!S9="CUMPLE",'3.1 Eval Admisib'!C9,"No se admite oferta")</f>
        <v>No se admite oferta</v>
      </c>
      <c r="D52" s="25"/>
      <c r="E52" s="26"/>
      <c r="F52" s="25"/>
      <c r="G52" s="26"/>
      <c r="H52" s="25"/>
      <c r="I52" s="26"/>
      <c r="J52" s="25"/>
      <c r="K52" s="26"/>
      <c r="L52" s="25"/>
      <c r="M52" s="26" t="str" cm="1">
        <f t="array" ref="M52">IF(AND(L52="Sí cumple",'2. Def y Prior Criterios Eva'!$J$37&gt;0),('2. Def y Prior Criterios Eva'!$J$37)/SUM('2. Def y Prior Criterios Eva'!$J$33:$J$37),(_xlfn.IFS(L52="No cumple",0,L52="No aplica",0,L52="","",L52="Sí cumple",0)))</f>
        <v/>
      </c>
      <c r="N52" s="27">
        <f>+SUM(E52,G52,I52,K52,M52)</f>
        <v>0</v>
      </c>
    </row>
    <row r="53" spans="2:14" ht="15.75">
      <c r="B53" s="65" t="str">
        <f>+'3.1 Eval Admisib'!B10</f>
        <v>O2</v>
      </c>
      <c r="C53" s="24" t="str">
        <f>IF('3.1 Eval Admisib'!S10="CUMPLE",'3.1 Eval Admisib'!C10,"No se admite oferta")</f>
        <v>No se admite oferta</v>
      </c>
      <c r="D53" s="25"/>
      <c r="E53" s="26"/>
      <c r="F53" s="25"/>
      <c r="G53" s="26"/>
      <c r="H53" s="25"/>
      <c r="I53" s="26"/>
      <c r="J53" s="25"/>
      <c r="K53" s="26"/>
      <c r="L53" s="25"/>
      <c r="M53" s="26" t="str" cm="1">
        <f t="array" ref="M53">IF(AND(L53="Sí cumple",'2. Def y Prior Criterios Eva'!$J$37&gt;0),('2. Def y Prior Criterios Eva'!$J$37)/SUM('2. Def y Prior Criterios Eva'!$J$33:$J$37),(_xlfn.IFS(L53="No cumple",0,L53="No aplica",0,L53="","",L53="Sí cumple",0)))</f>
        <v/>
      </c>
      <c r="N53" s="27">
        <f t="shared" ref="N53:N61" si="3">+SUM(E53,G53,I53,K53,M53)</f>
        <v>0</v>
      </c>
    </row>
    <row r="54" spans="2:14" ht="15.75">
      <c r="B54" s="65" t="str">
        <f>+'3.1 Eval Admisib'!B11</f>
        <v>O3</v>
      </c>
      <c r="C54" s="24" t="str">
        <f>IF('3.1 Eval Admisib'!S11="CUMPLE",'3.1 Eval Admisib'!C11,"No se admite oferta")</f>
        <v>No se admite oferta</v>
      </c>
      <c r="D54" s="25"/>
      <c r="E54" s="26"/>
      <c r="F54" s="25"/>
      <c r="G54" s="26"/>
      <c r="H54" s="25"/>
      <c r="I54" s="26"/>
      <c r="J54" s="25"/>
      <c r="K54" s="26"/>
      <c r="L54" s="25"/>
      <c r="M54" s="26" t="str" cm="1">
        <f t="array" ref="M54">IF(AND(L54="Sí cumple",'2. Def y Prior Criterios Eva'!$J$37&gt;0),('2. Def y Prior Criterios Eva'!$J$37)/SUM('2. Def y Prior Criterios Eva'!$J$33:$J$37),(_xlfn.IFS(L54="No cumple",0,L54="No aplica",0,L54="","",L54="Sí cumple",0)))</f>
        <v/>
      </c>
      <c r="N54" s="27">
        <f t="shared" si="3"/>
        <v>0</v>
      </c>
    </row>
    <row r="55" spans="2:14" ht="15.75">
      <c r="B55" s="65" t="str">
        <f>+'3.1 Eval Admisib'!B12</f>
        <v>O4</v>
      </c>
      <c r="C55" s="24" t="str">
        <f>IF('3.1 Eval Admisib'!S12="CUMPLE",'3.1 Eval Admisib'!C12,"No se admite oferta")</f>
        <v>Oferente D</v>
      </c>
      <c r="D55" s="25"/>
      <c r="E55" s="26"/>
      <c r="F55" s="25"/>
      <c r="G55" s="26"/>
      <c r="H55" s="25"/>
      <c r="I55" s="26"/>
      <c r="J55" s="25"/>
      <c r="K55" s="26"/>
      <c r="L55" s="25"/>
      <c r="M55" s="26" t="str" cm="1">
        <f t="array" ref="M55">IF(AND(L55="Sí cumple",'2. Def y Prior Criterios Eva'!$J$37&gt;0),('2. Def y Prior Criterios Eva'!$J$37)/SUM('2. Def y Prior Criterios Eva'!$J$33:$J$37),(_xlfn.IFS(L55="No cumple",0,L55="No aplica",0,L55="","",L55="Sí cumple",0)))</f>
        <v/>
      </c>
      <c r="N55" s="27">
        <f t="shared" si="3"/>
        <v>0</v>
      </c>
    </row>
    <row r="56" spans="2:14" ht="15.75">
      <c r="B56" s="65" t="str">
        <f>+'3.1 Eval Admisib'!B13</f>
        <v>O5</v>
      </c>
      <c r="C56" s="24" t="str">
        <f>IF('3.1 Eval Admisib'!S13="CUMPLE",'3.1 Eval Admisib'!C13,"No se admite oferta")</f>
        <v>Oferente E</v>
      </c>
      <c r="D56" s="25"/>
      <c r="E56" s="26"/>
      <c r="F56" s="25"/>
      <c r="G56" s="26"/>
      <c r="H56" s="25"/>
      <c r="I56" s="26"/>
      <c r="J56" s="25"/>
      <c r="K56" s="26"/>
      <c r="L56" s="25"/>
      <c r="M56" s="26" t="str" cm="1">
        <f t="array" ref="M56">IF(AND(L56="Sí cumple",'2. Def y Prior Criterios Eva'!$J$37&gt;0),('2. Def y Prior Criterios Eva'!$J$37)/SUM('2. Def y Prior Criterios Eva'!$J$33:$J$37),(_xlfn.IFS(L56="No cumple",0,L56="No aplica",0,L56="","",L56="Sí cumple",0)))</f>
        <v/>
      </c>
      <c r="N56" s="27">
        <f t="shared" si="3"/>
        <v>0</v>
      </c>
    </row>
    <row r="57" spans="2:14" ht="15.75">
      <c r="B57" s="65" t="str">
        <f>+'3.1 Eval Admisib'!B14</f>
        <v>O6</v>
      </c>
      <c r="C57" s="24">
        <f>IF('3.1 Eval Admisib'!S14="CUMPLE",'3.1 Eval Admisib'!C14,"No se admite oferta")</f>
        <v>0</v>
      </c>
      <c r="D57" s="25"/>
      <c r="E57" s="26"/>
      <c r="F57" s="25"/>
      <c r="G57" s="26"/>
      <c r="H57" s="25"/>
      <c r="I57" s="26"/>
      <c r="J57" s="25"/>
      <c r="K57" s="26"/>
      <c r="L57" s="25"/>
      <c r="M57" s="26" t="str" cm="1">
        <f t="array" ref="M57">IF(AND(L57="Sí cumple",'2. Def y Prior Criterios Eva'!$J$37&gt;0),('2. Def y Prior Criterios Eva'!$J$37)/SUM('2. Def y Prior Criterios Eva'!$J$33:$J$37),(_xlfn.IFS(L57="No cumple",0,L57="No aplica",0,L57="","",L57="Sí cumple",0)))</f>
        <v/>
      </c>
      <c r="N57" s="27">
        <f t="shared" si="3"/>
        <v>0</v>
      </c>
    </row>
    <row r="58" spans="2:14" ht="15.75">
      <c r="B58" s="65" t="str">
        <f>+'3.1 Eval Admisib'!B15</f>
        <v>O7</v>
      </c>
      <c r="C58" s="24">
        <f>IF('3.1 Eval Admisib'!S15="CUMPLE",'3.1 Eval Admisib'!C15,"No se admite oferta")</f>
        <v>0</v>
      </c>
      <c r="D58" s="25"/>
      <c r="E58" s="26" t="str" cm="1">
        <f t="array" ref="E58">IF(AND(D58="Sí cumple",'2. Def y Prior Criterios Eva'!$J$33&gt;0),('2. Def y Prior Criterios Eva'!$J$33)/SUM('2. Def y Prior Criterios Eva'!$J$33:$J$37),(_xlfn.IFS(D58="No cumple",0,D58="No aplica",0,D58="","",D58="Sí cumple",0)))</f>
        <v/>
      </c>
      <c r="F58" s="25"/>
      <c r="G58" s="26" t="str" cm="1">
        <f t="array" ref="G58">IF(AND(F58="Sí cumple",'2. Def y Prior Criterios Eva'!$J$34&gt;0),('2. Def y Prior Criterios Eva'!$J$34)/SUM('2. Def y Prior Criterios Eva'!$J$33:$J$37),(_xlfn.IFS(F58="No cumple",0,F58="No aplica",0,F58="","",F58="Sí cumple",0)))</f>
        <v/>
      </c>
      <c r="H58" s="25"/>
      <c r="I58" s="26" t="str" cm="1">
        <f t="array" ref="I58">+(IF(AND(H58="Sí cumple",'2. Def y Prior Criterios Eva'!$J$35&gt;0),('2. Def y Prior Criterios Eva'!$J$35)/SUM('2. Def y Prior Criterios Eva'!$J$33:$J$37),(_xlfn.IFS(H58="No cumple",0,H58="No aplica",0,H58="","",H58="Sí cumple",0))))</f>
        <v/>
      </c>
      <c r="J58" s="25"/>
      <c r="K58" s="26" t="str" cm="1">
        <f t="array" ref="K58">(IF(AND(J58="Sí cumple",'2. Def y Prior Criterios Eva'!$J$36&gt;0),('2. Def y Prior Criterios Eva'!$J$36)/SUM('2. Def y Prior Criterios Eva'!$J$33:$J$37),(_xlfn.IFS(J58="No cumple",0,J58="No aplica",0,J58="","",J58="Sí cumple",0))))</f>
        <v/>
      </c>
      <c r="L58" s="25"/>
      <c r="M58" s="26" t="str" cm="1">
        <f t="array" ref="M58">IF(AND(L58="Sí cumple",'2. Def y Prior Criterios Eva'!$J$37&gt;0),('2. Def y Prior Criterios Eva'!$J$37)/SUM('2. Def y Prior Criterios Eva'!$J$33:$J$37),(_xlfn.IFS(L58="No cumple",0,L58="No aplica",0,L58="","",L58="Sí cumple",0)))</f>
        <v/>
      </c>
      <c r="N58" s="27">
        <f t="shared" si="3"/>
        <v>0</v>
      </c>
    </row>
    <row r="59" spans="2:14" ht="15.75">
      <c r="B59" s="65" t="str">
        <f>+'3.1 Eval Admisib'!B16</f>
        <v>O8</v>
      </c>
      <c r="C59" s="24">
        <f>IF('3.1 Eval Admisib'!S16="CUMPLE",'3.1 Eval Admisib'!C16,"No se admite oferta")</f>
        <v>0</v>
      </c>
      <c r="D59" s="25"/>
      <c r="E59" s="26" t="str" cm="1">
        <f t="array" ref="E59">IF(AND(D59="Sí cumple",'2. Def y Prior Criterios Eva'!$J$33&gt;0),('2. Def y Prior Criterios Eva'!$J$33)/SUM('2. Def y Prior Criterios Eva'!$J$33:$J$37),(_xlfn.IFS(D59="No cumple",0,D59="No aplica",0,D59="","",D59="Sí cumple",0)))</f>
        <v/>
      </c>
      <c r="F59" s="25"/>
      <c r="G59" s="26" t="str" cm="1">
        <f t="array" ref="G59">IF(AND(F59="Sí cumple",'2. Def y Prior Criterios Eva'!$J$34&gt;0),('2. Def y Prior Criterios Eva'!$J$34)/SUM('2. Def y Prior Criterios Eva'!$J$33:$J$37),(_xlfn.IFS(F59="No cumple",0,F59="No aplica",0,F59="","",F59="Sí cumple",0)))</f>
        <v/>
      </c>
      <c r="H59" s="25"/>
      <c r="I59" s="26" t="str" cm="1">
        <f t="array" ref="I59">+(IF(AND(H59="Sí cumple",'2. Def y Prior Criterios Eva'!$J$35&gt;0),('2. Def y Prior Criterios Eva'!$J$35)/SUM('2. Def y Prior Criterios Eva'!$J$33:$J$37),(_xlfn.IFS(H59="No cumple",0,H59="No aplica",0,H59="","",H59="Sí cumple",0))))</f>
        <v/>
      </c>
      <c r="J59" s="25"/>
      <c r="K59" s="26" t="str" cm="1">
        <f t="array" ref="K59">(IF(AND(J59="Sí cumple",'2. Def y Prior Criterios Eva'!$J$36&gt;0),('2. Def y Prior Criterios Eva'!$J$36)/SUM('2. Def y Prior Criterios Eva'!$J$33:$J$37),(_xlfn.IFS(J59="No cumple",0,J59="No aplica",0,J59="","",J59="Sí cumple",0))))</f>
        <v/>
      </c>
      <c r="L59" s="25"/>
      <c r="M59" s="26" t="str" cm="1">
        <f t="array" ref="M59">IF(AND(L59="Sí cumple",'2. Def y Prior Criterios Eva'!$J$37&gt;0),('2. Def y Prior Criterios Eva'!$J$37)/SUM('2. Def y Prior Criterios Eva'!$J$33:$J$37),(_xlfn.IFS(L59="No cumple",0,L59="No aplica",0,L59="","",L59="Sí cumple",0)))</f>
        <v/>
      </c>
      <c r="N59" s="27">
        <f t="shared" si="3"/>
        <v>0</v>
      </c>
    </row>
    <row r="60" spans="2:14" ht="15.75">
      <c r="B60" s="65" t="str">
        <f>+'3.1 Eval Admisib'!B17</f>
        <v>O9</v>
      </c>
      <c r="C60" s="24">
        <f>IF('3.1 Eval Admisib'!S17="CUMPLE",'3.1 Eval Admisib'!C17,"No se admite oferta")</f>
        <v>0</v>
      </c>
      <c r="D60" s="25"/>
      <c r="E60" s="26" t="str" cm="1">
        <f t="array" ref="E60">IF(AND(D60="Sí cumple",'2. Def y Prior Criterios Eva'!$J$33&gt;0),('2. Def y Prior Criterios Eva'!$J$33)/SUM('2. Def y Prior Criterios Eva'!$J$33:$J$37),(_xlfn.IFS(D60="No cumple",0,D60="No aplica",0,D60="","",D60="Sí cumple",0)))</f>
        <v/>
      </c>
      <c r="F60" s="25"/>
      <c r="G60" s="26" t="str" cm="1">
        <f t="array" ref="G60">IF(AND(F60="Sí cumple",'2. Def y Prior Criterios Eva'!$J$34&gt;0),('2. Def y Prior Criterios Eva'!$J$34)/SUM('2. Def y Prior Criterios Eva'!$J$33:$J$37),(_xlfn.IFS(F60="No cumple",0,F60="No aplica",0,F60="","",F60="Sí cumple",0)))</f>
        <v/>
      </c>
      <c r="H60" s="25"/>
      <c r="I60" s="26" t="str" cm="1">
        <f t="array" ref="I60">+(IF(AND(H60="Sí cumple",'2. Def y Prior Criterios Eva'!$J$35&gt;0),('2. Def y Prior Criterios Eva'!$J$35)/SUM('2. Def y Prior Criterios Eva'!$J$33:$J$37),(_xlfn.IFS(H60="No cumple",0,H60="No aplica",0,H60="","",H60="Sí cumple",0))))</f>
        <v/>
      </c>
      <c r="J60" s="25"/>
      <c r="K60" s="26" t="str" cm="1">
        <f t="array" ref="K60">(IF(AND(J60="Sí cumple",'2. Def y Prior Criterios Eva'!$J$36&gt;0),('2. Def y Prior Criterios Eva'!$J$36)/SUM('2. Def y Prior Criterios Eva'!$J$33:$J$37),(_xlfn.IFS(J60="No cumple",0,J60="No aplica",0,J60="","",J60="Sí cumple",0))))</f>
        <v/>
      </c>
      <c r="L60" s="25"/>
      <c r="M60" s="26" t="str" cm="1">
        <f t="array" ref="M60">IF(AND(L60="Sí cumple",'2. Def y Prior Criterios Eva'!$J$37&gt;0),('2. Def y Prior Criterios Eva'!$J$37)/SUM('2. Def y Prior Criterios Eva'!$J$33:$J$37),(_xlfn.IFS(L60="No cumple",0,L60="No aplica",0,L60="","",L60="Sí cumple",0)))</f>
        <v/>
      </c>
      <c r="N60" s="27">
        <f t="shared" si="3"/>
        <v>0</v>
      </c>
    </row>
    <row r="61" spans="2:14" ht="15.75">
      <c r="B61" s="65" t="str">
        <f>+'3.1 Eval Admisib'!B18</f>
        <v>O10</v>
      </c>
      <c r="C61" s="24">
        <f>IF('3.1 Eval Admisib'!S18="CUMPLE",'3.1 Eval Admisib'!C18,"No se admite oferta")</f>
        <v>0</v>
      </c>
      <c r="D61" s="25"/>
      <c r="E61" s="26" t="str" cm="1">
        <f t="array" ref="E61">IF(AND(D61="Sí cumple",'2. Def y Prior Criterios Eva'!$J$33&gt;0),('2. Def y Prior Criterios Eva'!$J$33)/SUM('2. Def y Prior Criterios Eva'!$J$33:$J$37),(_xlfn.IFS(D61="No cumple",0,D61="No aplica",0,D61="","",D61="Sí cumple",0)))</f>
        <v/>
      </c>
      <c r="F61" s="25"/>
      <c r="G61" s="26" t="str" cm="1">
        <f t="array" ref="G61">IF(AND(F61="Sí cumple",'2. Def y Prior Criterios Eva'!$J$34&gt;0),('2. Def y Prior Criterios Eva'!$J$34)/SUM('2. Def y Prior Criterios Eva'!$J$33:$J$37),(_xlfn.IFS(F61="No cumple",0,F61="No aplica",0,F61="","",F61="Sí cumple",0)))</f>
        <v/>
      </c>
      <c r="H61" s="25"/>
      <c r="I61" s="26" t="str" cm="1">
        <f t="array" ref="I61">+(IF(AND(H61="Sí cumple",'2. Def y Prior Criterios Eva'!$J$35&gt;0),('2. Def y Prior Criterios Eva'!$J$35)/SUM('2. Def y Prior Criterios Eva'!$J$33:$J$37),(_xlfn.IFS(H61="No cumple",0,H61="No aplica",0,H61="","",H61="Sí cumple",0))))</f>
        <v/>
      </c>
      <c r="J61" s="25"/>
      <c r="K61" s="26" t="str" cm="1">
        <f t="array" ref="K61">(IF(AND(J61="Sí cumple",'2. Def y Prior Criterios Eva'!$J$36&gt;0),('2. Def y Prior Criterios Eva'!$J$36)/SUM('2. Def y Prior Criterios Eva'!$J$33:$J$37),(_xlfn.IFS(J61="No cumple",0,J61="No aplica",0,J61="","",J61="Sí cumple",0))))</f>
        <v/>
      </c>
      <c r="L61" s="25"/>
      <c r="M61" s="26" t="str" cm="1">
        <f t="array" ref="M61">IF(AND(L61="Sí cumple",'2. Def y Prior Criterios Eva'!$J$37&gt;0),('2. Def y Prior Criterios Eva'!$J$37)/SUM('2. Def y Prior Criterios Eva'!$J$33:$J$37),(_xlfn.IFS(L61="No cumple",0,L61="No aplica",0,L61="","",L61="Sí cumple",0)))</f>
        <v/>
      </c>
      <c r="N61" s="27">
        <f t="shared" si="3"/>
        <v>0</v>
      </c>
    </row>
    <row r="64" spans="2:14" ht="15.75">
      <c r="B64" s="269" t="s">
        <v>103</v>
      </c>
      <c r="C64" s="269"/>
    </row>
    <row r="65" spans="2:6" ht="31.5">
      <c r="B65" s="137" t="str">
        <f>+'3.1 Eval Admisib'!B8</f>
        <v>ID</v>
      </c>
      <c r="C65" s="137" t="s">
        <v>46</v>
      </c>
      <c r="D65" s="138" t="str">
        <f>+IF('2. Def y Prior Criterios Eva'!$C41="","",'2. Def y Prior Criterios Eva'!$C41)</f>
        <v>Prueba 6</v>
      </c>
      <c r="E65" s="139" t="s">
        <v>94</v>
      </c>
      <c r="F65" s="137" t="s">
        <v>99</v>
      </c>
    </row>
    <row r="66" spans="2:6" ht="15.75">
      <c r="B66" s="137" t="str">
        <f>+'3.1 Eval Admisib'!B9</f>
        <v>O1</v>
      </c>
      <c r="C66" s="24" t="str">
        <f>IF('3.1 Eval Admisib'!S9="CUMPLE",'3.1 Eval Admisib'!C9,"No se evalua")</f>
        <v>No se evalua</v>
      </c>
      <c r="D66" s="25"/>
      <c r="E66" s="26" t="str" cm="1">
        <f t="array" ref="E66">_xlfn.IFS(D66="No cumple",0,D66="No aplica",0,D66="","",D66="Sí cumple",1)</f>
        <v/>
      </c>
      <c r="F66" s="27">
        <f>+SUM(E66)</f>
        <v>0</v>
      </c>
    </row>
    <row r="67" spans="2:6" ht="15.75">
      <c r="B67" s="137" t="str">
        <f>+'3.1 Eval Admisib'!B10</f>
        <v>O2</v>
      </c>
      <c r="C67" s="24" t="str">
        <f>IF('3.1 Eval Admisib'!S10="CUMPLE",'3.1 Eval Admisib'!C10,"No se evalua")</f>
        <v>No se evalua</v>
      </c>
      <c r="D67" s="25"/>
      <c r="E67" s="26" t="str" cm="1">
        <f t="array" ref="E67">_xlfn.IFS(D67="No cumple",0,D67="No aplica",0,D67="","",D67="Sí cumple",1)</f>
        <v/>
      </c>
      <c r="F67" s="27">
        <f t="shared" ref="F67:F75" si="4">+SUM(E67)</f>
        <v>0</v>
      </c>
    </row>
    <row r="68" spans="2:6" ht="15.75">
      <c r="B68" s="137" t="str">
        <f>+'3.1 Eval Admisib'!B11</f>
        <v>O3</v>
      </c>
      <c r="C68" s="24" t="str">
        <f>IF('3.1 Eval Admisib'!S11="CUMPLE",'3.1 Eval Admisib'!C11,"No se evalua")</f>
        <v>No se evalua</v>
      </c>
      <c r="D68" s="25"/>
      <c r="E68" s="26" t="str" cm="1">
        <f t="array" ref="E68">_xlfn.IFS(D68="No cumple",0,D68="No aplica",0,D68="","",D68="Sí cumple",1)</f>
        <v/>
      </c>
      <c r="F68" s="27">
        <f t="shared" si="4"/>
        <v>0</v>
      </c>
    </row>
    <row r="69" spans="2:6" ht="15.75">
      <c r="B69" s="137" t="str">
        <f>+'3.1 Eval Admisib'!B12</f>
        <v>O4</v>
      </c>
      <c r="C69" s="24" t="str">
        <f>IF('3.1 Eval Admisib'!S12="CUMPLE",'3.1 Eval Admisib'!C12,"No se evalua")</f>
        <v>Oferente D</v>
      </c>
      <c r="D69" s="25" t="s">
        <v>2</v>
      </c>
      <c r="E69" s="26" cm="1">
        <f t="array" ref="E69">_xlfn.IFS(D69="No cumple",0,D69="No aplica",0,D69="","",D69="Sí cumple",1)</f>
        <v>1</v>
      </c>
      <c r="F69" s="27">
        <f t="shared" si="4"/>
        <v>1</v>
      </c>
    </row>
    <row r="70" spans="2:6" ht="15.75">
      <c r="B70" s="137" t="str">
        <f>+'3.1 Eval Admisib'!B13</f>
        <v>O5</v>
      </c>
      <c r="C70" s="24" t="str">
        <f>IF('3.1 Eval Admisib'!S13="CUMPLE",'3.1 Eval Admisib'!C13,"No se evalua")</f>
        <v>Oferente E</v>
      </c>
      <c r="D70" s="25" t="s">
        <v>2</v>
      </c>
      <c r="E70" s="26" cm="1">
        <f t="array" ref="E70">_xlfn.IFS(D70="No cumple",0,D70="No aplica",0,D70="","",D70="Sí cumple",1)</f>
        <v>1</v>
      </c>
      <c r="F70" s="27">
        <f t="shared" si="4"/>
        <v>1</v>
      </c>
    </row>
    <row r="71" spans="2:6" ht="15.75">
      <c r="B71" s="137" t="str">
        <f>+'3.1 Eval Admisib'!B14</f>
        <v>O6</v>
      </c>
      <c r="C71" s="24">
        <f>IF('3.1 Eval Admisib'!S14="CUMPLE",'3.1 Eval Admisib'!C14,"No se evalua")</f>
        <v>0</v>
      </c>
      <c r="D71" s="25"/>
      <c r="E71" s="26" t="str" cm="1">
        <f t="array" ref="E71">_xlfn.IFS(D71="No cumple",0,D71="No aplica",0,D71="","",D71="Sí cumple",1)</f>
        <v/>
      </c>
      <c r="F71" s="27">
        <f t="shared" si="4"/>
        <v>0</v>
      </c>
    </row>
    <row r="72" spans="2:6" ht="15.75">
      <c r="B72" s="137" t="str">
        <f>+'3.1 Eval Admisib'!B15</f>
        <v>O7</v>
      </c>
      <c r="C72" s="24">
        <f>IF('3.1 Eval Admisib'!S15="CUMPLE",'3.1 Eval Admisib'!C15,"No se evalua")</f>
        <v>0</v>
      </c>
      <c r="D72" s="25"/>
      <c r="E72" s="26" t="str" cm="1">
        <f t="array" ref="E72">_xlfn.IFS(D72="No cumple",0,D72="No aplica",0,D72="","",D72="Sí cumple",1)</f>
        <v/>
      </c>
      <c r="F72" s="27">
        <f t="shared" si="4"/>
        <v>0</v>
      </c>
    </row>
    <row r="73" spans="2:6" ht="15.75">
      <c r="B73" s="137" t="str">
        <f>+'3.1 Eval Admisib'!B16</f>
        <v>O8</v>
      </c>
      <c r="C73" s="24">
        <f>IF('3.1 Eval Admisib'!S16="CUMPLE",'3.1 Eval Admisib'!C16,"No se evalua")</f>
        <v>0</v>
      </c>
      <c r="D73" s="25"/>
      <c r="E73" s="26" t="str" cm="1">
        <f t="array" ref="E73">_xlfn.IFS(D73="No cumple",0,D73="No aplica",0,D73="","",D73="Sí cumple",1)</f>
        <v/>
      </c>
      <c r="F73" s="27">
        <f t="shared" si="4"/>
        <v>0</v>
      </c>
    </row>
    <row r="74" spans="2:6" ht="15.75">
      <c r="B74" s="137" t="str">
        <f>+'3.1 Eval Admisib'!B17</f>
        <v>O9</v>
      </c>
      <c r="C74" s="24">
        <f>IF('3.1 Eval Admisib'!S17="CUMPLE",'3.1 Eval Admisib'!C17,"No se evalua")</f>
        <v>0</v>
      </c>
      <c r="D74" s="25"/>
      <c r="E74" s="26" t="str" cm="1">
        <f t="array" ref="E74">_xlfn.IFS(D74="No cumple",0,D74="No aplica",0,D74="","",D74="Sí cumple",1)</f>
        <v/>
      </c>
      <c r="F74" s="27">
        <f t="shared" si="4"/>
        <v>0</v>
      </c>
    </row>
    <row r="75" spans="2:6" ht="15.75">
      <c r="B75" s="137" t="str">
        <f>+'3.1 Eval Admisib'!B18</f>
        <v>O10</v>
      </c>
      <c r="C75" s="24">
        <f>IF('3.1 Eval Admisib'!S18="CUMPLE",'3.1 Eval Admisib'!C18,"No se evalua")</f>
        <v>0</v>
      </c>
      <c r="D75" s="25"/>
      <c r="E75" s="26" t="str" cm="1">
        <f t="array" ref="E75">_xlfn.IFS(D75="No cumple",0,D75="No aplica",0,D75="","",D75="Sí cumple",1)</f>
        <v/>
      </c>
      <c r="F75" s="27">
        <f t="shared" si="4"/>
        <v>0</v>
      </c>
    </row>
  </sheetData>
  <mergeCells count="7">
    <mergeCell ref="B22:C22"/>
    <mergeCell ref="B36:C36"/>
    <mergeCell ref="B50:C50"/>
    <mergeCell ref="B64:C64"/>
    <mergeCell ref="B2:H4"/>
    <mergeCell ref="B8:C8"/>
    <mergeCell ref="B6:H6"/>
  </mergeCells>
  <conditionalFormatting sqref="C10:C19">
    <cfRule type="containsText" dxfId="102" priority="44" operator="containsText" text="No se evalua">
      <formula>NOT(ISERROR(SEARCH("No se evalua",C10)))</formula>
    </cfRule>
    <cfRule type="containsText" dxfId="101" priority="43" operator="containsText" text="No se evalua">
      <formula>NOT(ISERROR(SEARCH("No se evalua",C10)))</formula>
    </cfRule>
  </conditionalFormatting>
  <conditionalFormatting sqref="C24:C33">
    <cfRule type="containsText" dxfId="100" priority="37" operator="containsText" text="No se evalua">
      <formula>NOT(ISERROR(SEARCH("No se evalua",C24)))</formula>
    </cfRule>
    <cfRule type="containsText" dxfId="99" priority="38" operator="containsText" text="No se evalua">
      <formula>NOT(ISERROR(SEARCH("No se evalua",C24)))</formula>
    </cfRule>
  </conditionalFormatting>
  <conditionalFormatting sqref="C38:C47">
    <cfRule type="containsText" dxfId="98" priority="2" operator="containsText" text="No se evalua">
      <formula>NOT(ISERROR(SEARCH("No se evalua",C38)))</formula>
    </cfRule>
    <cfRule type="containsText" dxfId="97" priority="1" operator="containsText" text="No se evalua">
      <formula>NOT(ISERROR(SEARCH("No se evalua",C38)))</formula>
    </cfRule>
  </conditionalFormatting>
  <conditionalFormatting sqref="C52:C61">
    <cfRule type="containsText" dxfId="96" priority="25" operator="containsText" text="No se evalua">
      <formula>NOT(ISERROR(SEARCH("No se evalua",C52)))</formula>
    </cfRule>
    <cfRule type="containsText" dxfId="95" priority="26" operator="containsText" text="No se evalua">
      <formula>NOT(ISERROR(SEARCH("No se evalua",C52)))</formula>
    </cfRule>
  </conditionalFormatting>
  <conditionalFormatting sqref="C66:C75">
    <cfRule type="containsText" dxfId="94" priority="21" operator="containsText" text="No se evalua">
      <formula>NOT(ISERROR(SEARCH("No se evalua",C66)))</formula>
    </cfRule>
    <cfRule type="containsText" dxfId="93" priority="22" operator="containsText" text="No se evalua">
      <formula>NOT(ISERROR(SEARCH("No se evalua",C66)))</formula>
    </cfRule>
  </conditionalFormatting>
  <conditionalFormatting sqref="F66:F75">
    <cfRule type="colorScale" priority="5">
      <colorScale>
        <cfvo type="min"/>
        <cfvo type="percentile" val="50"/>
        <cfvo type="max"/>
        <color rgb="FFF8696B"/>
        <color rgb="FFFFEB84"/>
        <color rgb="FF63BE7B"/>
      </colorScale>
    </cfRule>
  </conditionalFormatting>
  <conditionalFormatting sqref="N10:N19">
    <cfRule type="colorScale" priority="9">
      <colorScale>
        <cfvo type="min"/>
        <cfvo type="percentile" val="50"/>
        <cfvo type="max"/>
        <color rgb="FFF8696B"/>
        <color rgb="FFFFEB84"/>
        <color rgb="FF63BE7B"/>
      </colorScale>
    </cfRule>
    <cfRule type="containsText" dxfId="92" priority="18" operator="containsText" text="0%">
      <formula>NOT(ISERROR(SEARCH("0%",N10)))</formula>
    </cfRule>
  </conditionalFormatting>
  <conditionalFormatting sqref="N24:N33">
    <cfRule type="colorScale" priority="8">
      <colorScale>
        <cfvo type="min"/>
        <cfvo type="percentile" val="50"/>
        <cfvo type="max"/>
        <color rgb="FFF8696B"/>
        <color rgb="FFFFEB84"/>
        <color rgb="FF63BE7B"/>
      </colorScale>
    </cfRule>
  </conditionalFormatting>
  <conditionalFormatting sqref="N38:N47">
    <cfRule type="colorScale" priority="7">
      <colorScale>
        <cfvo type="min"/>
        <cfvo type="percentile" val="50"/>
        <cfvo type="max"/>
        <color rgb="FFF8696B"/>
        <color rgb="FFFFEB84"/>
        <color rgb="FF63BE7B"/>
      </colorScale>
    </cfRule>
  </conditionalFormatting>
  <conditionalFormatting sqref="N52:N61">
    <cfRule type="colorScale" priority="6">
      <colorScale>
        <cfvo type="min"/>
        <cfvo type="percentile" val="50"/>
        <cfvo type="max"/>
        <color rgb="FFF8696B"/>
        <color rgb="FFFFEB84"/>
        <color rgb="FF63BE7B"/>
      </colorScale>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41" operator="containsText" id="{E0CAE3F4-1372-41E8-B189-7656B4ABD210}">
            <xm:f>NOT(ISERROR(SEARCH(Listas!$E$3,D10)))</xm:f>
            <xm:f>Listas!$E$3</xm:f>
            <x14:dxf>
              <font>
                <color rgb="FF9C0006"/>
              </font>
              <fill>
                <patternFill>
                  <bgColor rgb="FFFFC7CE"/>
                </patternFill>
              </fill>
            </x14:dxf>
          </x14:cfRule>
          <x14:cfRule type="cellIs" priority="42" operator="equal" id="{41489530-68C9-4792-B830-1F41BB7C8227}">
            <xm:f>Listas!$E$2</xm:f>
            <x14:dxf>
              <font>
                <color rgb="FF006100"/>
              </font>
              <fill>
                <patternFill>
                  <bgColor rgb="FFC6EFCE"/>
                </patternFill>
              </fill>
            </x14:dxf>
          </x14:cfRule>
          <xm:sqref>D10:D19</xm:sqref>
        </x14:conditionalFormatting>
        <x14:conditionalFormatting xmlns:xm="http://schemas.microsoft.com/office/excel/2006/main">
          <x14:cfRule type="containsText" priority="16" operator="containsText" id="{7DBF2CB9-B0EA-4627-8EBA-BB8A0C7C9315}">
            <xm:f>NOT(ISERROR(SEARCH(Listas!$E$3,D24)))</xm:f>
            <xm:f>Listas!$E$3</xm:f>
            <x14:dxf>
              <font>
                <color rgb="FF9C0006"/>
              </font>
              <fill>
                <patternFill>
                  <bgColor rgb="FFFFC7CE"/>
                </patternFill>
              </fill>
            </x14:dxf>
          </x14:cfRule>
          <x14:cfRule type="cellIs" priority="17" operator="equal" id="{CDE2306E-2857-41EF-A65F-0793C741ADC0}">
            <xm:f>Listas!$E$2</xm:f>
            <x14:dxf>
              <font>
                <color rgb="FF006100"/>
              </font>
              <fill>
                <patternFill>
                  <bgColor rgb="FFC6EFCE"/>
                </patternFill>
              </fill>
            </x14:dxf>
          </x14:cfRule>
          <xm:sqref>D24:D33</xm:sqref>
        </x14:conditionalFormatting>
        <x14:conditionalFormatting xmlns:xm="http://schemas.microsoft.com/office/excel/2006/main">
          <x14:cfRule type="containsText" priority="31" operator="containsText" id="{8F59E869-1C73-450C-883A-91F13391193F}">
            <xm:f>NOT(ISERROR(SEARCH(Listas!$E$3,D38)))</xm:f>
            <xm:f>Listas!$E$3</xm:f>
            <x14:dxf>
              <font>
                <color rgb="FF9C0006"/>
              </font>
              <fill>
                <patternFill>
                  <bgColor rgb="FFFFC7CE"/>
                </patternFill>
              </fill>
            </x14:dxf>
          </x14:cfRule>
          <x14:cfRule type="cellIs" priority="32" operator="equal" id="{8370490C-F4E9-43AA-B7CC-9D061161A6D1}">
            <xm:f>Listas!$E$2</xm:f>
            <x14:dxf>
              <font>
                <color rgb="FF006100"/>
              </font>
              <fill>
                <patternFill>
                  <bgColor rgb="FFC6EFCE"/>
                </patternFill>
              </fill>
            </x14:dxf>
          </x14:cfRule>
          <xm:sqref>D38:D47</xm:sqref>
        </x14:conditionalFormatting>
        <x14:conditionalFormatting xmlns:xm="http://schemas.microsoft.com/office/excel/2006/main">
          <x14:cfRule type="containsText" priority="27" operator="containsText" id="{7D1B859B-13BC-4FCD-9FE0-772CA9C4305C}">
            <xm:f>NOT(ISERROR(SEARCH(Listas!$E$3,D52)))</xm:f>
            <xm:f>Listas!$E$3</xm:f>
            <x14:dxf>
              <font>
                <color rgb="FF9C0006"/>
              </font>
              <fill>
                <patternFill>
                  <bgColor rgb="FFFFC7CE"/>
                </patternFill>
              </fill>
            </x14:dxf>
          </x14:cfRule>
          <x14:cfRule type="cellIs" priority="28" operator="equal" id="{1B2D602A-6D06-4969-A083-C50381C345FE}">
            <xm:f>Listas!$E$2</xm:f>
            <x14:dxf>
              <font>
                <color rgb="FF006100"/>
              </font>
              <fill>
                <patternFill>
                  <bgColor rgb="FFC6EFCE"/>
                </patternFill>
              </fill>
            </x14:dxf>
          </x14:cfRule>
          <xm:sqref>D52:D61</xm:sqref>
        </x14:conditionalFormatting>
        <x14:conditionalFormatting xmlns:xm="http://schemas.microsoft.com/office/excel/2006/main">
          <x14:cfRule type="containsText" priority="23" operator="containsText" id="{4ABC5B65-66DC-415C-B73A-859D027E3EEA}">
            <xm:f>NOT(ISERROR(SEARCH(Listas!$E$3,D66)))</xm:f>
            <xm:f>Listas!$E$3</xm:f>
            <x14:dxf>
              <font>
                <color rgb="FF9C0006"/>
              </font>
              <fill>
                <patternFill>
                  <bgColor rgb="FFFFC7CE"/>
                </patternFill>
              </fill>
            </x14:dxf>
          </x14:cfRule>
          <x14:cfRule type="cellIs" priority="24" operator="equal" id="{2E26FCDC-B2B1-4D78-80EB-E17477A705D4}">
            <xm:f>Listas!$E$2</xm:f>
            <x14:dxf>
              <font>
                <color rgb="FF006100"/>
              </font>
              <fill>
                <patternFill>
                  <bgColor rgb="FFC6EFCE"/>
                </patternFill>
              </fill>
            </x14:dxf>
          </x14:cfRule>
          <xm:sqref>D66:E75</xm:sqref>
        </x14:conditionalFormatting>
        <x14:conditionalFormatting xmlns:xm="http://schemas.microsoft.com/office/excel/2006/main">
          <x14:cfRule type="containsText" priority="39" operator="containsText" id="{32E42604-03CE-499D-A1AA-23086DDF621C}">
            <xm:f>NOT(ISERROR(SEARCH(Listas!$E$3,F10)))</xm:f>
            <xm:f>Listas!$E$3</xm:f>
            <x14:dxf>
              <font>
                <color rgb="FF9C0006"/>
              </font>
              <fill>
                <patternFill>
                  <bgColor rgb="FFFFC7CE"/>
                </patternFill>
              </fill>
            </x14:dxf>
          </x14:cfRule>
          <x14:cfRule type="cellIs" priority="40" operator="equal" id="{44D3B176-B37E-44B3-B520-9CD060CFF2DF}">
            <xm:f>Listas!$E$2</xm:f>
            <x14:dxf>
              <font>
                <color rgb="FF006100"/>
              </font>
              <fill>
                <patternFill>
                  <bgColor rgb="FFC6EFCE"/>
                </patternFill>
              </fill>
            </x14:dxf>
          </x14:cfRule>
          <xm:sqref>F10:L19</xm:sqref>
        </x14:conditionalFormatting>
        <x14:conditionalFormatting xmlns:xm="http://schemas.microsoft.com/office/excel/2006/main">
          <x14:cfRule type="containsText" priority="14" operator="containsText" id="{65B955E6-E759-4062-9453-6EB79BA57D0D}">
            <xm:f>NOT(ISERROR(SEARCH(Listas!$E$3,F24)))</xm:f>
            <xm:f>Listas!$E$3</xm:f>
            <x14:dxf>
              <font>
                <color rgb="FF9C0006"/>
              </font>
              <fill>
                <patternFill>
                  <bgColor rgb="FFFFC7CE"/>
                </patternFill>
              </fill>
            </x14:dxf>
          </x14:cfRule>
          <x14:cfRule type="cellIs" priority="15" operator="equal" id="{326D24F9-D7B8-4BF0-B8F3-4A98F524C619}">
            <xm:f>Listas!$E$2</xm:f>
            <x14:dxf>
              <font>
                <color rgb="FF006100"/>
              </font>
              <fill>
                <patternFill>
                  <bgColor rgb="FFC6EFCE"/>
                </patternFill>
              </fill>
            </x14:dxf>
          </x14:cfRule>
          <xm:sqref>F24:L33</xm:sqref>
        </x14:conditionalFormatting>
        <x14:conditionalFormatting xmlns:xm="http://schemas.microsoft.com/office/excel/2006/main">
          <x14:cfRule type="containsText" priority="12" operator="containsText" id="{4FE0A1EB-4755-4DD0-AAA4-7508FC921548}">
            <xm:f>NOT(ISERROR(SEARCH(Listas!$E$3,F38)))</xm:f>
            <xm:f>Listas!$E$3</xm:f>
            <x14:dxf>
              <font>
                <color rgb="FF9C0006"/>
              </font>
              <fill>
                <patternFill>
                  <bgColor rgb="FFFFC7CE"/>
                </patternFill>
              </fill>
            </x14:dxf>
          </x14:cfRule>
          <x14:cfRule type="cellIs" priority="13" operator="equal" id="{594F384F-C49E-490A-8BCD-A33AB820F053}">
            <xm:f>Listas!$E$2</xm:f>
            <x14:dxf>
              <font>
                <color rgb="FF006100"/>
              </font>
              <fill>
                <patternFill>
                  <bgColor rgb="FFC6EFCE"/>
                </patternFill>
              </fill>
            </x14:dxf>
          </x14:cfRule>
          <xm:sqref>F38:L47</xm:sqref>
        </x14:conditionalFormatting>
        <x14:conditionalFormatting xmlns:xm="http://schemas.microsoft.com/office/excel/2006/main">
          <x14:cfRule type="containsText" priority="10" operator="containsText" id="{C36F4BB6-0890-4080-95C3-FDC54B80D937}">
            <xm:f>NOT(ISERROR(SEARCH(Listas!$E$3,F52)))</xm:f>
            <xm:f>Listas!$E$3</xm:f>
            <x14:dxf>
              <font>
                <color rgb="FF9C0006"/>
              </font>
              <fill>
                <patternFill>
                  <bgColor rgb="FFFFC7CE"/>
                </patternFill>
              </fill>
            </x14:dxf>
          </x14:cfRule>
          <x14:cfRule type="cellIs" priority="11" operator="equal" id="{4B5220D9-9A8F-40DB-8DF3-370E6EB54A74}">
            <xm:f>Listas!$E$2</xm:f>
            <x14:dxf>
              <font>
                <color rgb="FF006100"/>
              </font>
              <fill>
                <patternFill>
                  <bgColor rgb="FFC6EFCE"/>
                </patternFill>
              </fill>
            </x14:dxf>
          </x14:cfRule>
          <xm:sqref>F52:L61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A658DC1-1E9F-4EE3-9FC7-34C36448A905}">
          <x14:formula1>
            <xm:f>Listas!$E$2:$E$4</xm:f>
          </x14:formula1>
          <xm:sqref>D10:D19 F10:F19 H10:H19 J10:J19 L10:L19 F24:F33 H24:H33 J24:J33 L24:L33 D66:D75 L38:L47 D38:D47 H38:H47 F38:F47 D24:D33 L52:L61 D52:D61 H52:H61 F52:F61 J38:J47 J52:J61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6c8e117-4066-4f81-a8b8-b7e4a0e47d1f" xsi:nil="true"/>
    <lcf76f155ced4ddcb4097134ff3c332f xmlns="4e3216d0-9a07-4ebd-ac3b-4e8cf2e2f8d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24AE64569BDD340B058A658E13C170B" ma:contentTypeVersion="12" ma:contentTypeDescription="Ein neues Dokument erstellen." ma:contentTypeScope="" ma:versionID="2fdf84ce378da357a0b398a7bdf7060e">
  <xsd:schema xmlns:xsd="http://www.w3.org/2001/XMLSchema" xmlns:xs="http://www.w3.org/2001/XMLSchema" xmlns:p="http://schemas.microsoft.com/office/2006/metadata/properties" xmlns:ns2="4e3216d0-9a07-4ebd-ac3b-4e8cf2e2f8d6" xmlns:ns3="f6c8e117-4066-4f81-a8b8-b7e4a0e47d1f" targetNamespace="http://schemas.microsoft.com/office/2006/metadata/properties" ma:root="true" ma:fieldsID="d07d3ba7a9e00295eca9e7c854422593" ns2:_="" ns3:_="">
    <xsd:import namespace="4e3216d0-9a07-4ebd-ac3b-4e8cf2e2f8d6"/>
    <xsd:import namespace="f6c8e117-4066-4f81-a8b8-b7e4a0e47d1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3216d0-9a07-4ebd-ac3b-4e8cf2e2f8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c8e117-4066-4f81-a8b8-b7e4a0e47d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4253fac-abaf-4dae-a840-c24592ead537}" ma:internalName="TaxCatchAll" ma:showField="CatchAllData" ma:web="f6c8e117-4066-4f81-a8b8-b7e4a0e47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9A7D71-E332-4904-862A-B542EA269054}">
  <ds:schemaRefs>
    <ds:schemaRef ds:uri="http://purl.org/dc/elements/1.1/"/>
    <ds:schemaRef ds:uri="http://schemas.microsoft.com/office/2006/documentManagement/types"/>
    <ds:schemaRef ds:uri="http://schemas.openxmlformats.org/package/2006/metadata/core-properties"/>
    <ds:schemaRef ds:uri="4e3216d0-9a07-4ebd-ac3b-4e8cf2e2f8d6"/>
    <ds:schemaRef ds:uri="http://schemas.microsoft.com/office/2006/metadata/properties"/>
    <ds:schemaRef ds:uri="http://schemas.microsoft.com/office/infopath/2007/PartnerControls"/>
    <ds:schemaRef ds:uri="f6c8e117-4066-4f81-a8b8-b7e4a0e47d1f"/>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1A311591-C53E-46D0-94C1-426CF895745E}">
  <ds:schemaRefs>
    <ds:schemaRef ds:uri="http://schemas.microsoft.com/sharepoint/v3/contenttype/forms"/>
  </ds:schemaRefs>
</ds:datastoreItem>
</file>

<file path=customXml/itemProps3.xml><?xml version="1.0" encoding="utf-8"?>
<ds:datastoreItem xmlns:ds="http://schemas.openxmlformats.org/officeDocument/2006/customXml" ds:itemID="{37BD5F9E-F982-41D4-925D-EE615353BC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3216d0-9a07-4ebd-ac3b-4e8cf2e2f8d6"/>
    <ds:schemaRef ds:uri="f6c8e117-4066-4f81-a8b8-b7e4a0e47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Hoja1</vt:lpstr>
      <vt:lpstr>Listas</vt:lpstr>
      <vt:lpstr>Introduccion</vt:lpstr>
      <vt:lpstr>Tabla de Contenidos</vt:lpstr>
      <vt:lpstr>1.1 Def Cond Adminis</vt:lpstr>
      <vt:lpstr>2. Def y Prior Criterios Eva</vt:lpstr>
      <vt:lpstr>2.2 Peso Categoría</vt:lpstr>
      <vt:lpstr>3.1 Eval Admisib</vt:lpstr>
      <vt:lpstr>3.2 Eval CPE</vt:lpstr>
      <vt:lpstr>3.3. Resultados eval</vt:lpstr>
      <vt:lpstr>Propuesta condiciones adm</vt:lpstr>
      <vt:lpstr>Generales a oferentes</vt:lpstr>
      <vt:lpstr>Equipo Cómputo</vt:lpstr>
      <vt:lpstr>Refrigeración doméstica</vt:lpstr>
      <vt:lpstr>Aires acondicionados</vt:lpstr>
      <vt:lpstr>Productos de concreto</vt:lpstr>
      <vt:lpstr>Madera</vt:lpstr>
      <vt:lpstr>Papel y cartón</vt:lpstr>
      <vt:lpstr>Impresoras y mulitusos</vt:lpstr>
      <vt:lpstr>Suministro oficina</vt:lpstr>
      <vt:lpstr>Servicios limpieza</vt:lpstr>
      <vt:lpstr>Vehículos</vt:lpstr>
      <vt:lpstr>Servicios de alimentación</vt:lpstr>
      <vt:lpstr>Vestuario</vt:lpstr>
      <vt:lpstr>Pinturas y anticorrosivos</vt:lpstr>
      <vt:lpstr> Publicidad</vt:lpstr>
      <vt:lpstr> Servicio de vigilancia</vt:lpstr>
      <vt:lpstr>Servicio de proc alm dat</vt:lpstr>
      <vt:lpstr>DECRETOS Y DIRECTRICES </vt:lpstr>
      <vt:lpstr>Ref. Ambiental</vt:lpstr>
      <vt:lpstr>Ref. Innovación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 Calderon</dc:creator>
  <cp:keywords/>
  <dc:description/>
  <cp:lastModifiedBy>jmchavarria</cp:lastModifiedBy>
  <cp:revision/>
  <dcterms:created xsi:type="dcterms:W3CDTF">2015-06-05T18:17:20Z</dcterms:created>
  <dcterms:modified xsi:type="dcterms:W3CDTF">2025-02-19T15:15:42Z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0x010100824AE64569BDD340B058A658E13C170B</vt:lpwstr>
  </property>
  <property fmtid="{D5CDD505-2E9C-101B-9397-08002B2CF9AE}" pid="3" name="MediaServiceImageTags">
    <vt:lpwstr/>
  </property>
</Properties>
</file>